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7875" activeTab="0"/>
  </bookViews>
  <sheets>
    <sheet name="Report" sheetId="1" r:id="rId1"/>
  </sheets>
  <externalReferences>
    <externalReference r:id="rId4"/>
  </externalReferences>
  <definedNames>
    <definedName name="_xlnm.Print_Area" localSheetId="0">'Report'!$A$1:$U$46</definedName>
    <definedName name="_xlnm.Print_Titles" localSheetId="0">'Report'!$B:$C,'Report'!$1:$6</definedName>
  </definedNames>
  <calcPr fullCalcOnLoad="1"/>
</workbook>
</file>

<file path=xl/sharedStrings.xml><?xml version="1.0" encoding="utf-8"?>
<sst xmlns="http://schemas.openxmlformats.org/spreadsheetml/2006/main" count="77" uniqueCount="77">
  <si>
    <t>Total monthly income/expenditure</t>
  </si>
  <si>
    <t>%</t>
  </si>
  <si>
    <t>АДМИНИСТРАТИВНЫЙ АКТ</t>
  </si>
  <si>
    <t>Офис:</t>
  </si>
  <si>
    <t>Ввести доход и расход в виде положительных чисел</t>
  </si>
  <si>
    <t>Валюта:</t>
  </si>
  <si>
    <t>Бюджетный период: "                       "</t>
  </si>
  <si>
    <t>Месяц:</t>
  </si>
  <si>
    <t>Год:</t>
  </si>
  <si>
    <t>ЯНВАРЬ</t>
  </si>
  <si>
    <t>Код</t>
  </si>
  <si>
    <t>Счета</t>
  </si>
  <si>
    <t>Пожертвования</t>
  </si>
  <si>
    <t>Гранты</t>
  </si>
  <si>
    <t>Доход от сбора капитала</t>
  </si>
  <si>
    <t>Переводы с главного офиса</t>
  </si>
  <si>
    <t>Продажи</t>
  </si>
  <si>
    <t>Месячная курсовая разница</t>
  </si>
  <si>
    <t>Округление</t>
  </si>
  <si>
    <t>Валовый доход</t>
  </si>
  <si>
    <t>Доходы</t>
  </si>
  <si>
    <t>Расходы</t>
  </si>
  <si>
    <t>10,55</t>
  </si>
  <si>
    <t>36,36</t>
  </si>
  <si>
    <t>-43,18</t>
  </si>
  <si>
    <t>-0,01</t>
  </si>
  <si>
    <t>192,73</t>
  </si>
  <si>
    <t>45,45</t>
  </si>
  <si>
    <t>90,68</t>
  </si>
  <si>
    <t>63,64</t>
  </si>
  <si>
    <t>227,27</t>
  </si>
  <si>
    <t>Зарплаты</t>
  </si>
  <si>
    <t>Подготовка персонала</t>
  </si>
  <si>
    <t>Банковские комиссионные платежи</t>
  </si>
  <si>
    <t>Электричество</t>
  </si>
  <si>
    <t>Страхование</t>
  </si>
  <si>
    <t>Местные командировки</t>
  </si>
  <si>
    <t>Расходы на встречи</t>
  </si>
  <si>
    <t>Прочие поступления</t>
  </si>
  <si>
    <t>Прочие расходы</t>
  </si>
  <si>
    <t>Командировки за границу</t>
  </si>
  <si>
    <t>Почтовые и канцелярские расходы</t>
  </si>
  <si>
    <t>Вознаграждение за проф. деятельность</t>
  </si>
  <si>
    <t>Реклама</t>
  </si>
  <si>
    <t>Аренда, страхование и коммунальные услуги</t>
  </si>
  <si>
    <t>Ремонт и реставрация</t>
  </si>
  <si>
    <t>Тел., электронная и факс. связь</t>
  </si>
  <si>
    <t>Транспортные эксп. расходы</t>
  </si>
  <si>
    <t>Расходы на проект по использованию водных ресурсов</t>
  </si>
  <si>
    <t>Капитальные расходы</t>
  </si>
  <si>
    <t>Офисное оборудование</t>
  </si>
  <si>
    <t>Компьютерная техника</t>
  </si>
  <si>
    <t>Общие расходы</t>
  </si>
  <si>
    <t>Общий доход \ расход</t>
  </si>
  <si>
    <t>янв</t>
  </si>
  <si>
    <t>фев</t>
  </si>
  <si>
    <t>апр</t>
  </si>
  <si>
    <t>май</t>
  </si>
  <si>
    <t>июн</t>
  </si>
  <si>
    <t>июл</t>
  </si>
  <si>
    <t>мар</t>
  </si>
  <si>
    <t>авг</t>
  </si>
  <si>
    <t>сен</t>
  </si>
  <si>
    <t>окт</t>
  </si>
  <si>
    <t>ноя</t>
  </si>
  <si>
    <t>дек</t>
  </si>
  <si>
    <t>Обязательные</t>
  </si>
  <si>
    <t>затраты</t>
  </si>
  <si>
    <t>Всего</t>
  </si>
  <si>
    <t xml:space="preserve">с начала года до </t>
  </si>
  <si>
    <t>настоящего момента</t>
  </si>
  <si>
    <t>Бюджет</t>
  </si>
  <si>
    <t>Остаток</t>
  </si>
  <si>
    <t>полож.</t>
  </si>
  <si>
    <t>(отриц.)</t>
  </si>
  <si>
    <t>получ.</t>
  </si>
  <si>
    <t>или расх.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</si>
</sst>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.00_);\(#,##0.00\);_-* &quot;-    &quot;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 style="double"/>
      <bottom/>
    </border>
    <border>
      <left style="thin"/>
      <right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medium"/>
      <right/>
      <top style="double"/>
      <bottom/>
    </border>
    <border>
      <left style="thin"/>
      <right style="thin"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 style="thin"/>
      <right/>
      <top/>
      <bottom/>
    </border>
    <border>
      <left style="medium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double"/>
      <right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double"/>
      <top/>
      <bottom style="medium"/>
    </border>
    <border>
      <left style="double"/>
      <right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/>
    </border>
    <border>
      <left/>
      <right style="medium"/>
      <top/>
      <bottom style="thin"/>
    </border>
    <border>
      <left style="medium"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 style="thin"/>
      <bottom style="thin"/>
    </border>
    <border>
      <left style="medium"/>
      <right style="medium"/>
      <top/>
      <bottom/>
    </border>
    <border>
      <left style="medium"/>
      <right style="thin"/>
      <top style="thin"/>
      <bottom style="medium"/>
    </border>
    <border>
      <left style="double"/>
      <right/>
      <top style="thin"/>
      <bottom/>
    </border>
    <border>
      <left style="thin"/>
      <right/>
      <top style="thin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/>
    </border>
    <border>
      <left/>
      <right style="double"/>
      <top style="medium"/>
      <bottom/>
    </border>
    <border>
      <left/>
      <right style="thin"/>
      <top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medium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medium"/>
      <bottom/>
    </border>
    <border>
      <left style="thin"/>
      <right style="double"/>
      <top/>
      <bottom style="medium"/>
    </border>
    <border>
      <left/>
      <right style="thin"/>
      <top/>
      <bottom/>
    </border>
    <border>
      <left style="double"/>
      <right/>
      <top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 style="medium"/>
      <right style="medium"/>
      <top/>
      <bottom style="double"/>
    </border>
    <border>
      <left/>
      <right/>
      <top/>
      <bottom style="double"/>
    </border>
    <border>
      <left style="thin"/>
      <right style="thin"/>
      <top/>
      <bottom style="double"/>
    </border>
    <border>
      <left/>
      <right style="double"/>
      <top/>
      <bottom style="double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medium"/>
      <right style="medium"/>
      <top style="double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172" fontId="2" fillId="0" borderId="0" xfId="0" applyNumberFormat="1" applyFont="1" applyAlignment="1">
      <alignment horizontal="left"/>
    </xf>
    <xf numFmtId="172" fontId="2" fillId="0" borderId="0" xfId="0" applyNumberFormat="1" applyFont="1" applyAlignment="1">
      <alignment horizontal="centerContinuous"/>
    </xf>
    <xf numFmtId="172" fontId="0" fillId="0" borderId="0" xfId="0" applyNumberFormat="1" applyFont="1" applyAlignment="1">
      <alignment horizontal="left"/>
    </xf>
    <xf numFmtId="172" fontId="3" fillId="0" borderId="0" xfId="0" applyNumberFormat="1" applyFont="1" applyAlignment="1">
      <alignment horizontal="left"/>
    </xf>
    <xf numFmtId="172" fontId="4" fillId="0" borderId="0" xfId="0" applyNumberFormat="1" applyFont="1" applyAlignment="1">
      <alignment/>
    </xf>
    <xf numFmtId="172" fontId="0" fillId="0" borderId="0" xfId="0" applyNumberFormat="1" applyAlignment="1">
      <alignment/>
    </xf>
    <xf numFmtId="172" fontId="3" fillId="0" borderId="0" xfId="0" applyNumberFormat="1" applyFont="1" applyAlignment="1">
      <alignment horizontal="center"/>
    </xf>
    <xf numFmtId="172" fontId="4" fillId="0" borderId="0" xfId="0" applyNumberFormat="1" applyFont="1" applyAlignment="1">
      <alignment/>
    </xf>
    <xf numFmtId="172" fontId="3" fillId="0" borderId="0" xfId="0" applyNumberFormat="1" applyFont="1" applyAlignment="1">
      <alignment/>
    </xf>
    <xf numFmtId="49" fontId="4" fillId="0" borderId="0" xfId="0" applyNumberFormat="1" applyFont="1" applyAlignment="1">
      <alignment horizontal="right"/>
    </xf>
    <xf numFmtId="172" fontId="0" fillId="0" borderId="0" xfId="0" applyNumberFormat="1" applyAlignment="1">
      <alignment horizontal="right"/>
    </xf>
    <xf numFmtId="9" fontId="0" fillId="0" borderId="0" xfId="57" applyFont="1" applyAlignment="1">
      <alignment/>
    </xf>
    <xf numFmtId="172" fontId="5" fillId="33" borderId="10" xfId="0" applyNumberFormat="1" applyFont="1" applyFill="1" applyBorder="1" applyAlignment="1">
      <alignment horizontal="right"/>
    </xf>
    <xf numFmtId="172" fontId="5" fillId="33" borderId="11" xfId="0" applyNumberFormat="1" applyFont="1" applyFill="1" applyBorder="1" applyAlignment="1">
      <alignment horizontal="center"/>
    </xf>
    <xf numFmtId="172" fontId="5" fillId="33" borderId="12" xfId="0" applyNumberFormat="1" applyFont="1" applyFill="1" applyBorder="1" applyAlignment="1">
      <alignment horizontal="centerContinuous"/>
    </xf>
    <xf numFmtId="172" fontId="5" fillId="33" borderId="13" xfId="0" applyNumberFormat="1" applyFont="1" applyFill="1" applyBorder="1" applyAlignment="1">
      <alignment horizontal="centerContinuous"/>
    </xf>
    <xf numFmtId="172" fontId="5" fillId="33" borderId="14" xfId="0" applyNumberFormat="1" applyFont="1" applyFill="1" applyBorder="1" applyAlignment="1">
      <alignment horizontal="centerContinuous"/>
    </xf>
    <xf numFmtId="172" fontId="5" fillId="34" borderId="15" xfId="0" applyNumberFormat="1" applyFont="1" applyFill="1" applyBorder="1" applyAlignment="1">
      <alignment horizontal="center"/>
    </xf>
    <xf numFmtId="172" fontId="5" fillId="34" borderId="16" xfId="0" applyNumberFormat="1" applyFont="1" applyFill="1" applyBorder="1" applyAlignment="1">
      <alignment horizontal="center"/>
    </xf>
    <xf numFmtId="9" fontId="5" fillId="34" borderId="17" xfId="57" applyFont="1" applyFill="1" applyBorder="1" applyAlignment="1" quotePrefix="1">
      <alignment horizontal="center"/>
    </xf>
    <xf numFmtId="172" fontId="5" fillId="0" borderId="0" xfId="0" applyNumberFormat="1" applyFont="1" applyAlignment="1">
      <alignment/>
    </xf>
    <xf numFmtId="172" fontId="5" fillId="33" borderId="18" xfId="0" applyNumberFormat="1" applyFont="1" applyFill="1" applyBorder="1" applyAlignment="1">
      <alignment horizontal="right"/>
    </xf>
    <xf numFmtId="172" fontId="5" fillId="33" borderId="19" xfId="0" applyNumberFormat="1" applyFont="1" applyFill="1" applyBorder="1" applyAlignment="1">
      <alignment horizontal="center"/>
    </xf>
    <xf numFmtId="172" fontId="5" fillId="33" borderId="0" xfId="0" applyNumberFormat="1" applyFont="1" applyFill="1" applyBorder="1" applyAlignment="1">
      <alignment horizontal="center"/>
    </xf>
    <xf numFmtId="172" fontId="5" fillId="34" borderId="20" xfId="0" applyNumberFormat="1" applyFont="1" applyFill="1" applyBorder="1" applyAlignment="1">
      <alignment horizontal="center"/>
    </xf>
    <xf numFmtId="172" fontId="5" fillId="34" borderId="21" xfId="0" applyNumberFormat="1" applyFont="1" applyFill="1" applyBorder="1" applyAlignment="1">
      <alignment horizontal="center"/>
    </xf>
    <xf numFmtId="9" fontId="5" fillId="34" borderId="22" xfId="57" applyFont="1" applyFill="1" applyBorder="1" applyAlignment="1">
      <alignment horizontal="center"/>
    </xf>
    <xf numFmtId="172" fontId="5" fillId="33" borderId="23" xfId="0" applyNumberFormat="1" applyFont="1" applyFill="1" applyBorder="1" applyAlignment="1">
      <alignment horizontal="right"/>
    </xf>
    <xf numFmtId="172" fontId="5" fillId="33" borderId="24" xfId="0" applyNumberFormat="1" applyFont="1" applyFill="1" applyBorder="1" applyAlignment="1">
      <alignment/>
    </xf>
    <xf numFmtId="172" fontId="5" fillId="33" borderId="25" xfId="0" applyNumberFormat="1" applyFont="1" applyFill="1" applyBorder="1" applyAlignment="1">
      <alignment horizontal="center"/>
    </xf>
    <xf numFmtId="172" fontId="5" fillId="33" borderId="24" xfId="0" applyNumberFormat="1" applyFont="1" applyFill="1" applyBorder="1" applyAlignment="1">
      <alignment horizontal="center"/>
    </xf>
    <xf numFmtId="172" fontId="5" fillId="34" borderId="26" xfId="0" applyNumberFormat="1" applyFont="1" applyFill="1" applyBorder="1" applyAlignment="1">
      <alignment horizontal="center"/>
    </xf>
    <xf numFmtId="9" fontId="5" fillId="34" borderId="27" xfId="57" applyFont="1" applyFill="1" applyBorder="1" applyAlignment="1">
      <alignment horizontal="center"/>
    </xf>
    <xf numFmtId="172" fontId="0" fillId="33" borderId="28" xfId="0" applyNumberFormat="1" applyFill="1" applyBorder="1" applyAlignment="1">
      <alignment horizontal="right"/>
    </xf>
    <xf numFmtId="172" fontId="4" fillId="33" borderId="29" xfId="0" applyNumberFormat="1" applyFont="1" applyFill="1" applyBorder="1" applyAlignment="1">
      <alignment horizontal="left"/>
    </xf>
    <xf numFmtId="172" fontId="5" fillId="33" borderId="29" xfId="0" applyNumberFormat="1" applyFont="1" applyFill="1" applyBorder="1" applyAlignment="1">
      <alignment horizontal="left"/>
    </xf>
    <xf numFmtId="172" fontId="0" fillId="33" borderId="30" xfId="0" applyNumberFormat="1" applyFill="1" applyBorder="1" applyAlignment="1">
      <alignment/>
    </xf>
    <xf numFmtId="172" fontId="0" fillId="33" borderId="31" xfId="0" applyNumberFormat="1" applyFill="1" applyBorder="1" applyAlignment="1">
      <alignment/>
    </xf>
    <xf numFmtId="172" fontId="5" fillId="33" borderId="32" xfId="0" applyNumberFormat="1" applyFont="1" applyFill="1" applyBorder="1" applyAlignment="1" quotePrefix="1">
      <alignment horizontal="center"/>
    </xf>
    <xf numFmtId="172" fontId="5" fillId="0" borderId="33" xfId="0" applyNumberFormat="1" applyFont="1" applyFill="1" applyBorder="1" applyAlignment="1">
      <alignment/>
    </xf>
    <xf numFmtId="172" fontId="0" fillId="0" borderId="34" xfId="0" applyNumberFormat="1" applyFill="1" applyBorder="1" applyAlignment="1">
      <alignment/>
    </xf>
    <xf numFmtId="172" fontId="0" fillId="0" borderId="35" xfId="0" applyNumberFormat="1" applyFill="1" applyBorder="1" applyAlignment="1">
      <alignment/>
    </xf>
    <xf numFmtId="9" fontId="0" fillId="0" borderId="36" xfId="57" applyFont="1" applyFill="1" applyBorder="1" applyAlignment="1">
      <alignment/>
    </xf>
    <xf numFmtId="0" fontId="0" fillId="0" borderId="37" xfId="0" applyFont="1" applyFill="1" applyBorder="1" applyAlignment="1">
      <alignment horizontal="right"/>
    </xf>
    <xf numFmtId="172" fontId="0" fillId="0" borderId="30" xfId="0" applyNumberFormat="1" applyFont="1" applyFill="1" applyBorder="1" applyAlignment="1">
      <alignment horizontal="left"/>
    </xf>
    <xf numFmtId="172" fontId="0" fillId="33" borderId="29" xfId="0" applyNumberFormat="1" applyFill="1" applyBorder="1" applyAlignment="1">
      <alignment horizontal="left"/>
    </xf>
    <xf numFmtId="172" fontId="0" fillId="33" borderId="38" xfId="0" applyNumberFormat="1" applyFill="1" applyBorder="1" applyAlignment="1">
      <alignment/>
    </xf>
    <xf numFmtId="9" fontId="0" fillId="0" borderId="36" xfId="57" applyFill="1" applyBorder="1" applyAlignment="1">
      <alignment horizontal="center"/>
    </xf>
    <xf numFmtId="172" fontId="0" fillId="33" borderId="18" xfId="0" applyNumberFormat="1" applyFill="1" applyBorder="1" applyAlignment="1">
      <alignment horizontal="right"/>
    </xf>
    <xf numFmtId="172" fontId="5" fillId="33" borderId="19" xfId="0" applyNumberFormat="1" applyFont="1" applyFill="1" applyBorder="1" applyAlignment="1">
      <alignment horizontal="left"/>
    </xf>
    <xf numFmtId="172" fontId="0" fillId="33" borderId="19" xfId="0" applyNumberFormat="1" applyFill="1" applyBorder="1" applyAlignment="1">
      <alignment horizontal="left"/>
    </xf>
    <xf numFmtId="172" fontId="0" fillId="33" borderId="21" xfId="0" applyNumberFormat="1" applyFill="1" applyBorder="1" applyAlignment="1">
      <alignment/>
    </xf>
    <xf numFmtId="172" fontId="0" fillId="33" borderId="19" xfId="0" applyNumberFormat="1" applyFill="1" applyBorder="1" applyAlignment="1">
      <alignment/>
    </xf>
    <xf numFmtId="172" fontId="0" fillId="0" borderId="39" xfId="0" applyNumberFormat="1" applyFill="1" applyBorder="1" applyAlignment="1">
      <alignment/>
    </xf>
    <xf numFmtId="9" fontId="0" fillId="0" borderId="22" xfId="57" applyFont="1" applyFill="1" applyBorder="1" applyAlignment="1">
      <alignment/>
    </xf>
    <xf numFmtId="172" fontId="0" fillId="0" borderId="40" xfId="0" applyNumberFormat="1" applyFill="1" applyBorder="1" applyAlignment="1">
      <alignment horizontal="right"/>
    </xf>
    <xf numFmtId="172" fontId="0" fillId="0" borderId="41" xfId="0" applyNumberFormat="1" applyFill="1" applyBorder="1" applyAlignment="1">
      <alignment horizontal="left"/>
    </xf>
    <xf numFmtId="172" fontId="0" fillId="34" borderId="42" xfId="0" applyNumberFormat="1" applyFill="1" applyBorder="1" applyAlignment="1">
      <alignment horizontal="left"/>
    </xf>
    <xf numFmtId="172" fontId="0" fillId="34" borderId="43" xfId="0" applyNumberFormat="1" applyFill="1" applyBorder="1" applyAlignment="1">
      <alignment/>
    </xf>
    <xf numFmtId="172" fontId="0" fillId="34" borderId="44" xfId="0" applyNumberFormat="1" applyFill="1" applyBorder="1" applyAlignment="1">
      <alignment/>
    </xf>
    <xf numFmtId="172" fontId="0" fillId="0" borderId="38" xfId="0" applyNumberFormat="1" applyFill="1" applyBorder="1" applyAlignment="1">
      <alignment/>
    </xf>
    <xf numFmtId="172" fontId="5" fillId="34" borderId="45" xfId="0" applyNumberFormat="1" applyFont="1" applyFill="1" applyBorder="1" applyAlignment="1">
      <alignment/>
    </xf>
    <xf numFmtId="172" fontId="0" fillId="34" borderId="46" xfId="0" applyNumberFormat="1" applyFill="1" applyBorder="1" applyAlignment="1">
      <alignment/>
    </xf>
    <xf numFmtId="9" fontId="0" fillId="34" borderId="47" xfId="57" applyFont="1" applyFill="1" applyBorder="1" applyAlignment="1">
      <alignment/>
    </xf>
    <xf numFmtId="172" fontId="0" fillId="0" borderId="28" xfId="0" applyNumberFormat="1" applyFill="1" applyBorder="1" applyAlignment="1">
      <alignment horizontal="right"/>
    </xf>
    <xf numFmtId="172" fontId="5" fillId="0" borderId="29" xfId="0" applyNumberFormat="1" applyFont="1" applyFill="1" applyBorder="1" applyAlignment="1">
      <alignment horizontal="right"/>
    </xf>
    <xf numFmtId="172" fontId="0" fillId="34" borderId="24" xfId="0" applyNumberFormat="1" applyFill="1" applyBorder="1" applyAlignment="1">
      <alignment horizontal="left"/>
    </xf>
    <xf numFmtId="172" fontId="5" fillId="34" borderId="48" xfId="0" applyNumberFormat="1" applyFont="1" applyFill="1" applyBorder="1" applyAlignment="1">
      <alignment/>
    </xf>
    <xf numFmtId="172" fontId="5" fillId="0" borderId="49" xfId="0" applyNumberFormat="1" applyFont="1" applyFill="1" applyBorder="1" applyAlignment="1">
      <alignment/>
    </xf>
    <xf numFmtId="172" fontId="5" fillId="34" borderId="50" xfId="0" applyNumberFormat="1" applyFont="1" applyFill="1" applyBorder="1" applyAlignment="1">
      <alignment/>
    </xf>
    <xf numFmtId="172" fontId="5" fillId="34" borderId="51" xfId="0" applyNumberFormat="1" applyFont="1" applyFill="1" applyBorder="1" applyAlignment="1">
      <alignment/>
    </xf>
    <xf numFmtId="172" fontId="5" fillId="34" borderId="52" xfId="0" applyNumberFormat="1" applyFont="1" applyFill="1" applyBorder="1" applyAlignment="1">
      <alignment/>
    </xf>
    <xf numFmtId="9" fontId="0" fillId="34" borderId="27" xfId="57" applyFill="1" applyBorder="1" applyAlignment="1">
      <alignment horizontal="center"/>
    </xf>
    <xf numFmtId="172" fontId="0" fillId="33" borderId="35" xfId="0" applyNumberFormat="1" applyFill="1" applyBorder="1" applyAlignment="1">
      <alignment/>
    </xf>
    <xf numFmtId="172" fontId="5" fillId="33" borderId="29" xfId="0" applyNumberFormat="1" applyFont="1" applyFill="1" applyBorder="1" applyAlignment="1" quotePrefix="1">
      <alignment horizontal="center"/>
    </xf>
    <xf numFmtId="172" fontId="5" fillId="0" borderId="53" xfId="0" applyNumberFormat="1" applyFont="1" applyFill="1" applyBorder="1" applyAlignment="1">
      <alignment/>
    </xf>
    <xf numFmtId="0" fontId="0" fillId="0" borderId="30" xfId="0" applyFont="1" applyFill="1" applyBorder="1" applyAlignment="1">
      <alignment horizontal="left"/>
    </xf>
    <xf numFmtId="172" fontId="0" fillId="0" borderId="29" xfId="0" applyNumberFormat="1" applyBorder="1" applyAlignment="1">
      <alignment horizontal="left"/>
    </xf>
    <xf numFmtId="172" fontId="0" fillId="0" borderId="30" xfId="0" applyNumberFormat="1" applyBorder="1" applyAlignment="1">
      <alignment/>
    </xf>
    <xf numFmtId="172" fontId="0" fillId="0" borderId="31" xfId="0" applyNumberFormat="1" applyBorder="1" applyAlignment="1">
      <alignment/>
    </xf>
    <xf numFmtId="172" fontId="0" fillId="0" borderId="54" xfId="0" applyNumberFormat="1" applyFill="1" applyBorder="1" applyAlignment="1">
      <alignment/>
    </xf>
    <xf numFmtId="172" fontId="0" fillId="0" borderId="28" xfId="0" applyNumberFormat="1" applyFont="1" applyFill="1" applyBorder="1" applyAlignment="1">
      <alignment horizontal="right"/>
    </xf>
    <xf numFmtId="172" fontId="0" fillId="0" borderId="29" xfId="0" applyNumberFormat="1" applyFont="1" applyFill="1" applyBorder="1" applyAlignment="1">
      <alignment horizontal="left"/>
    </xf>
    <xf numFmtId="172" fontId="0" fillId="0" borderId="28" xfId="0" applyNumberFormat="1" applyBorder="1" applyAlignment="1">
      <alignment horizontal="right"/>
    </xf>
    <xf numFmtId="172" fontId="4" fillId="0" borderId="29" xfId="0" applyNumberFormat="1" applyFont="1" applyBorder="1" applyAlignment="1">
      <alignment horizontal="left"/>
    </xf>
    <xf numFmtId="172" fontId="5" fillId="0" borderId="29" xfId="0" applyNumberFormat="1" applyFont="1" applyBorder="1" applyAlignment="1">
      <alignment horizontal="left"/>
    </xf>
    <xf numFmtId="0" fontId="0" fillId="0" borderId="37" xfId="0" applyFont="1" applyBorder="1" applyAlignment="1">
      <alignment horizontal="right"/>
    </xf>
    <xf numFmtId="172" fontId="0" fillId="0" borderId="30" xfId="0" applyNumberFormat="1" applyFont="1" applyBorder="1" applyAlignment="1">
      <alignment/>
    </xf>
    <xf numFmtId="172" fontId="0" fillId="0" borderId="19" xfId="0" applyNumberFormat="1" applyBorder="1" applyAlignment="1">
      <alignment horizontal="left"/>
    </xf>
    <xf numFmtId="172" fontId="0" fillId="0" borderId="55" xfId="0" applyNumberFormat="1" applyBorder="1" applyAlignment="1">
      <alignment/>
    </xf>
    <xf numFmtId="172" fontId="0" fillId="0" borderId="41" xfId="0" applyNumberFormat="1" applyBorder="1" applyAlignment="1">
      <alignment/>
    </xf>
    <xf numFmtId="172" fontId="0" fillId="0" borderId="0" xfId="0" applyNumberFormat="1" applyFill="1" applyBorder="1" applyAlignment="1">
      <alignment/>
    </xf>
    <xf numFmtId="172" fontId="0" fillId="0" borderId="21" xfId="0" applyNumberFormat="1" applyFill="1" applyBorder="1" applyAlignment="1">
      <alignment/>
    </xf>
    <xf numFmtId="172" fontId="5" fillId="34" borderId="32" xfId="0" applyNumberFormat="1" applyFont="1" applyFill="1" applyBorder="1" applyAlignment="1">
      <alignment/>
    </xf>
    <xf numFmtId="172" fontId="0" fillId="34" borderId="56" xfId="0" applyNumberFormat="1" applyFill="1" applyBorder="1" applyAlignment="1">
      <alignment/>
    </xf>
    <xf numFmtId="172" fontId="5" fillId="34" borderId="24" xfId="0" applyNumberFormat="1" applyFont="1" applyFill="1" applyBorder="1" applyAlignment="1">
      <alignment horizontal="left"/>
    </xf>
    <xf numFmtId="172" fontId="5" fillId="34" borderId="49" xfId="0" applyNumberFormat="1" applyFont="1" applyFill="1" applyBorder="1" applyAlignment="1">
      <alignment/>
    </xf>
    <xf numFmtId="172" fontId="5" fillId="34" borderId="25" xfId="0" applyNumberFormat="1" applyFont="1" applyFill="1" applyBorder="1" applyAlignment="1">
      <alignment/>
    </xf>
    <xf numFmtId="9" fontId="0" fillId="34" borderId="57" xfId="57" applyFill="1" applyBorder="1" applyAlignment="1">
      <alignment horizontal="center"/>
    </xf>
    <xf numFmtId="172" fontId="0" fillId="0" borderId="0" xfId="0" applyNumberFormat="1" applyBorder="1" applyAlignment="1">
      <alignment/>
    </xf>
    <xf numFmtId="172" fontId="0" fillId="0" borderId="18" xfId="0" applyNumberFormat="1" applyFill="1" applyBorder="1" applyAlignment="1">
      <alignment horizontal="right"/>
    </xf>
    <xf numFmtId="172" fontId="0" fillId="0" borderId="19" xfId="0" applyNumberFormat="1" applyFill="1" applyBorder="1" applyAlignment="1">
      <alignment horizontal="left"/>
    </xf>
    <xf numFmtId="172" fontId="0" fillId="34" borderId="19" xfId="0" applyNumberFormat="1" applyFill="1" applyBorder="1" applyAlignment="1">
      <alignment horizontal="left"/>
    </xf>
    <xf numFmtId="172" fontId="0" fillId="34" borderId="58" xfId="0" applyNumberFormat="1" applyFill="1" applyBorder="1" applyAlignment="1">
      <alignment/>
    </xf>
    <xf numFmtId="172" fontId="0" fillId="34" borderId="21" xfId="0" applyNumberFormat="1" applyFill="1" applyBorder="1" applyAlignment="1">
      <alignment/>
    </xf>
    <xf numFmtId="172" fontId="0" fillId="34" borderId="0" xfId="0" applyNumberFormat="1" applyFill="1" applyBorder="1" applyAlignment="1">
      <alignment/>
    </xf>
    <xf numFmtId="9" fontId="0" fillId="34" borderId="22" xfId="57" applyFont="1" applyFill="1" applyBorder="1" applyAlignment="1">
      <alignment/>
    </xf>
    <xf numFmtId="172" fontId="0" fillId="0" borderId="59" xfId="0" applyNumberFormat="1" applyFill="1" applyBorder="1" applyAlignment="1">
      <alignment horizontal="right"/>
    </xf>
    <xf numFmtId="172" fontId="4" fillId="0" borderId="60" xfId="0" applyNumberFormat="1" applyFont="1" applyFill="1" applyBorder="1" applyAlignment="1">
      <alignment horizontal="left"/>
    </xf>
    <xf numFmtId="172" fontId="5" fillId="34" borderId="60" xfId="0" applyNumberFormat="1" applyFont="1" applyFill="1" applyBorder="1" applyAlignment="1">
      <alignment horizontal="left"/>
    </xf>
    <xf numFmtId="172" fontId="5" fillId="34" borderId="61" xfId="0" applyNumberFormat="1" applyFont="1" applyFill="1" applyBorder="1" applyAlignment="1">
      <alignment/>
    </xf>
    <xf numFmtId="172" fontId="5" fillId="34" borderId="62" xfId="0" applyNumberFormat="1" applyFont="1" applyFill="1" applyBorder="1" applyAlignment="1">
      <alignment/>
    </xf>
    <xf numFmtId="172" fontId="5" fillId="34" borderId="63" xfId="0" applyNumberFormat="1" applyFont="1" applyFill="1" applyBorder="1" applyAlignment="1">
      <alignment/>
    </xf>
    <xf numFmtId="172" fontId="5" fillId="34" borderId="64" xfId="0" applyNumberFormat="1" applyFont="1" applyFill="1" applyBorder="1" applyAlignment="1">
      <alignment/>
    </xf>
    <xf numFmtId="9" fontId="5" fillId="34" borderId="65" xfId="57" applyFont="1" applyFill="1" applyBorder="1" applyAlignment="1">
      <alignment/>
    </xf>
    <xf numFmtId="172" fontId="0" fillId="0" borderId="0" xfId="0" applyNumberFormat="1" applyBorder="1" applyAlignment="1">
      <alignment horizontal="right"/>
    </xf>
    <xf numFmtId="172" fontId="4" fillId="0" borderId="0" xfId="0" applyNumberFormat="1" applyFont="1" applyBorder="1" applyAlignment="1">
      <alignment horizontal="left"/>
    </xf>
    <xf numFmtId="172" fontId="0" fillId="0" borderId="0" xfId="0" applyNumberFormat="1" applyBorder="1" applyAlignment="1">
      <alignment horizontal="left"/>
    </xf>
    <xf numFmtId="9" fontId="0" fillId="0" borderId="0" xfId="57" applyFont="1" applyBorder="1" applyAlignment="1">
      <alignment/>
    </xf>
    <xf numFmtId="172" fontId="5" fillId="34" borderId="52" xfId="0" applyNumberFormat="1" applyFont="1" applyFill="1" applyBorder="1" applyAlignment="1">
      <alignment horizontal="center"/>
    </xf>
    <xf numFmtId="172" fontId="0" fillId="33" borderId="66" xfId="0" applyNumberFormat="1" applyFill="1" applyBorder="1" applyAlignment="1">
      <alignment horizontal="right"/>
    </xf>
    <xf numFmtId="172" fontId="0" fillId="0" borderId="67" xfId="0" applyNumberFormat="1" applyBorder="1" applyAlignment="1">
      <alignment horizontal="right"/>
    </xf>
    <xf numFmtId="172" fontId="0" fillId="0" borderId="68" xfId="0" applyNumberFormat="1" applyBorder="1" applyAlignment="1">
      <alignment horizontal="right"/>
    </xf>
    <xf numFmtId="172" fontId="0" fillId="33" borderId="67" xfId="0" applyNumberFormat="1" applyFill="1" applyBorder="1" applyAlignment="1">
      <alignment horizontal="right"/>
    </xf>
    <xf numFmtId="172" fontId="0" fillId="33" borderId="58" xfId="0" applyNumberFormat="1" applyFill="1" applyBorder="1" applyAlignment="1">
      <alignment horizontal="right"/>
    </xf>
    <xf numFmtId="172" fontId="23" fillId="34" borderId="49" xfId="0" applyNumberFormat="1" applyFont="1" applyFill="1" applyBorder="1" applyAlignment="1">
      <alignment horizontal="center"/>
    </xf>
    <xf numFmtId="172" fontId="23" fillId="34" borderId="38" xfId="0" applyNumberFormat="1" applyFont="1" applyFill="1" applyBorder="1" applyAlignment="1">
      <alignment horizontal="center"/>
    </xf>
    <xf numFmtId="172" fontId="23" fillId="34" borderId="69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Vanrykel\NPI\Conference_Training\Mango%20Materials\mango-model-v4-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elcome"/>
      <sheetName val="Accounts List"/>
      <sheetName val="CSBook1"/>
      <sheetName val="CB1Analysis"/>
      <sheetName val="CSBook2"/>
      <sheetName val="CB2Analysis"/>
      <sheetName val="Consolidate"/>
      <sheetName val="Report"/>
    </sheetNames>
    <sheetDataSet>
      <sheetData sheetId="6">
        <row r="5">
          <cell r="C5" t="str">
            <v>PEOPLEAID</v>
          </cell>
          <cell r="H5">
            <v>2005</v>
          </cell>
          <cell r="J5" t="str">
            <v>USD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8"/>
  <sheetViews>
    <sheetView showGridLines="0" tabSelected="1" zoomScale="75" zoomScaleNormal="75" zoomScalePageLayoutView="0" workbookViewId="0" topLeftCell="A1">
      <pane ySplit="6" topLeftCell="A18" activePane="bottomLeft" state="frozen"/>
      <selection pane="topLeft" activeCell="A1" sqref="A1"/>
      <selection pane="bottomLeft" activeCell="R12" sqref="R12"/>
    </sheetView>
  </sheetViews>
  <sheetFormatPr defaultColWidth="9.140625" defaultRowHeight="12.75"/>
  <cols>
    <col min="1" max="1" width="1.28515625" style="6" customWidth="1"/>
    <col min="2" max="2" width="5.140625" style="11" customWidth="1"/>
    <col min="3" max="3" width="53.7109375" style="6" customWidth="1"/>
    <col min="4" max="4" width="1.28515625" style="6" customWidth="1"/>
    <col min="5" max="5" width="10.57421875" style="6" customWidth="1"/>
    <col min="6" max="6" width="5.8515625" style="6" customWidth="1"/>
    <col min="7" max="7" width="5.7109375" style="6" customWidth="1"/>
    <col min="8" max="15" width="5.140625" style="6" customWidth="1"/>
    <col min="16" max="16" width="5.421875" style="6" customWidth="1"/>
    <col min="17" max="17" width="15.00390625" style="6" customWidth="1"/>
    <col min="18" max="18" width="20.00390625" style="6" customWidth="1"/>
    <col min="19" max="19" width="11.28125" style="6" customWidth="1"/>
    <col min="20" max="20" width="11.57421875" style="6" customWidth="1"/>
    <col min="21" max="21" width="10.8515625" style="12" customWidth="1"/>
    <col min="22" max="16384" width="9.140625" style="6" customWidth="1"/>
  </cols>
  <sheetData>
    <row r="1" spans="2:21" ht="18">
      <c r="B1" s="1" t="s">
        <v>2</v>
      </c>
      <c r="C1" s="2"/>
      <c r="D1" s="2"/>
      <c r="E1" s="3" t="s">
        <v>4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4" t="s">
        <v>5</v>
      </c>
      <c r="R1" s="5" t="str">
        <f>+'[1]Consolidate'!J5</f>
        <v>USD</v>
      </c>
      <c r="T1" s="7" t="s">
        <v>7</v>
      </c>
      <c r="U1" s="5" t="s">
        <v>9</v>
      </c>
    </row>
    <row r="2" spans="2:21" ht="15.75">
      <c r="B2" s="4" t="s">
        <v>3</v>
      </c>
      <c r="C2" s="8" t="str">
        <f>+'[1]Consolidate'!C5</f>
        <v>PEOPLEAID</v>
      </c>
      <c r="D2" s="8"/>
      <c r="G2" s="9"/>
      <c r="J2" s="9"/>
      <c r="K2" s="9"/>
      <c r="M2" s="9"/>
      <c r="N2" s="9"/>
      <c r="O2" s="9"/>
      <c r="P2" s="9"/>
      <c r="Q2" s="9" t="s">
        <v>6</v>
      </c>
      <c r="T2" s="7" t="s">
        <v>8</v>
      </c>
      <c r="U2" s="10">
        <f>+'[1]Consolidate'!H5</f>
        <v>2005</v>
      </c>
    </row>
    <row r="3" ht="4.5" customHeight="1" thickBot="1"/>
    <row r="4" spans="2:21" s="21" customFormat="1" ht="13.5" thickTop="1">
      <c r="B4" s="13"/>
      <c r="C4" s="14"/>
      <c r="D4" s="15" t="s">
        <v>0</v>
      </c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7"/>
      <c r="Q4" s="14" t="s">
        <v>66</v>
      </c>
      <c r="R4" s="128" t="s">
        <v>68</v>
      </c>
      <c r="S4" s="18"/>
      <c r="T4" s="19" t="s">
        <v>72</v>
      </c>
      <c r="U4" s="20" t="s">
        <v>1</v>
      </c>
    </row>
    <row r="5" spans="2:21" s="21" customFormat="1" ht="12.75">
      <c r="B5" s="22" t="s">
        <v>10</v>
      </c>
      <c r="C5" s="23" t="s">
        <v>11</v>
      </c>
      <c r="D5" s="23"/>
      <c r="E5" s="24" t="s">
        <v>54</v>
      </c>
      <c r="F5" s="23" t="s">
        <v>55</v>
      </c>
      <c r="G5" s="23" t="s">
        <v>60</v>
      </c>
      <c r="H5" s="23" t="s">
        <v>56</v>
      </c>
      <c r="I5" s="23" t="s">
        <v>57</v>
      </c>
      <c r="J5" s="23" t="s">
        <v>58</v>
      </c>
      <c r="K5" s="23" t="s">
        <v>59</v>
      </c>
      <c r="L5" s="23" t="s">
        <v>61</v>
      </c>
      <c r="M5" s="23" t="s">
        <v>62</v>
      </c>
      <c r="N5" s="23" t="s">
        <v>63</v>
      </c>
      <c r="O5" s="23" t="s">
        <v>64</v>
      </c>
      <c r="P5" s="23" t="s">
        <v>65</v>
      </c>
      <c r="Q5" s="23" t="s">
        <v>67</v>
      </c>
      <c r="R5" s="127" t="s">
        <v>69</v>
      </c>
      <c r="S5" s="25" t="s">
        <v>71</v>
      </c>
      <c r="T5" s="26" t="s">
        <v>73</v>
      </c>
      <c r="U5" s="27" t="s">
        <v>75</v>
      </c>
    </row>
    <row r="6" spans="2:21" s="21" customFormat="1" ht="13.5" thickBot="1">
      <c r="B6" s="28"/>
      <c r="C6" s="29"/>
      <c r="D6" s="29"/>
      <c r="E6" s="30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23"/>
      <c r="R6" s="126" t="s">
        <v>70</v>
      </c>
      <c r="S6" s="32"/>
      <c r="T6" s="120" t="s">
        <v>74</v>
      </c>
      <c r="U6" s="33" t="s">
        <v>76</v>
      </c>
    </row>
    <row r="7" spans="2:21" ht="15.75">
      <c r="B7" s="34"/>
      <c r="C7" s="35" t="s">
        <v>20</v>
      </c>
      <c r="D7" s="36"/>
      <c r="E7" s="124"/>
      <c r="F7" s="37"/>
      <c r="G7" s="37"/>
      <c r="H7" s="37"/>
      <c r="I7" s="37"/>
      <c r="J7" s="38"/>
      <c r="K7" s="38"/>
      <c r="L7" s="38"/>
      <c r="M7" s="38"/>
      <c r="N7" s="38"/>
      <c r="O7" s="38"/>
      <c r="P7" s="38"/>
      <c r="Q7" s="39"/>
      <c r="R7" s="40"/>
      <c r="S7" s="41"/>
      <c r="T7" s="42"/>
      <c r="U7" s="43"/>
    </row>
    <row r="8" spans="2:21" ht="12.75">
      <c r="B8" s="44">
        <v>100</v>
      </c>
      <c r="C8" s="45" t="s">
        <v>12</v>
      </c>
      <c r="D8" s="46"/>
      <c r="E8" s="124" t="s">
        <v>22</v>
      </c>
      <c r="F8" s="37"/>
      <c r="G8" s="37"/>
      <c r="H8" s="37"/>
      <c r="I8" s="37"/>
      <c r="J8" s="38"/>
      <c r="K8" s="38"/>
      <c r="L8" s="38"/>
      <c r="M8" s="38"/>
      <c r="N8" s="38"/>
      <c r="O8" s="38"/>
      <c r="P8" s="38"/>
      <c r="Q8" s="47"/>
      <c r="R8" s="40">
        <v>10.55</v>
      </c>
      <c r="S8" s="41">
        <v>500</v>
      </c>
      <c r="T8" s="42">
        <f>-S8+R8</f>
        <v>-489.45</v>
      </c>
      <c r="U8" s="48">
        <f>R8/S8</f>
        <v>0.0211</v>
      </c>
    </row>
    <row r="9" spans="2:21" ht="12.75">
      <c r="B9" s="44">
        <v>105</v>
      </c>
      <c r="C9" s="45" t="s">
        <v>13</v>
      </c>
      <c r="D9" s="46"/>
      <c r="E9" s="124">
        <v>10450</v>
      </c>
      <c r="F9" s="37"/>
      <c r="G9" s="37"/>
      <c r="H9" s="37"/>
      <c r="I9" s="37"/>
      <c r="J9" s="38"/>
      <c r="K9" s="38"/>
      <c r="L9" s="38"/>
      <c r="M9" s="38"/>
      <c r="N9" s="38"/>
      <c r="O9" s="38"/>
      <c r="P9" s="38"/>
      <c r="Q9" s="47"/>
      <c r="R9" s="40">
        <f aca="true" t="shared" si="0" ref="R9:R16">SUM(E9:Q9)</f>
        <v>10450</v>
      </c>
      <c r="S9" s="41">
        <v>40000</v>
      </c>
      <c r="T9" s="42">
        <f aca="true" t="shared" si="1" ref="T9:T16">-S9+R9</f>
        <v>-29550</v>
      </c>
      <c r="U9" s="48">
        <f aca="true" t="shared" si="2" ref="U9:U18">R9/S9</f>
        <v>0.26125</v>
      </c>
    </row>
    <row r="10" spans="2:21" ht="12.75">
      <c r="B10" s="44">
        <v>110</v>
      </c>
      <c r="C10" s="45" t="s">
        <v>14</v>
      </c>
      <c r="D10" s="46"/>
      <c r="E10" s="124"/>
      <c r="F10" s="37"/>
      <c r="G10" s="37"/>
      <c r="H10" s="37"/>
      <c r="I10" s="37"/>
      <c r="J10" s="38"/>
      <c r="K10" s="38"/>
      <c r="L10" s="38"/>
      <c r="M10" s="38"/>
      <c r="N10" s="38"/>
      <c r="O10" s="38"/>
      <c r="P10" s="38"/>
      <c r="Q10" s="47"/>
      <c r="R10" s="40">
        <f t="shared" si="0"/>
        <v>0</v>
      </c>
      <c r="S10" s="41">
        <v>1000</v>
      </c>
      <c r="T10" s="42">
        <f t="shared" si="1"/>
        <v>-1000</v>
      </c>
      <c r="U10" s="48">
        <f t="shared" si="2"/>
        <v>0</v>
      </c>
    </row>
    <row r="11" spans="2:21" ht="12.75">
      <c r="B11" s="44">
        <v>120</v>
      </c>
      <c r="C11" s="45" t="s">
        <v>15</v>
      </c>
      <c r="D11" s="46"/>
      <c r="E11" s="124"/>
      <c r="F11" s="37"/>
      <c r="G11" s="37"/>
      <c r="H11" s="37"/>
      <c r="I11" s="37"/>
      <c r="J11" s="38"/>
      <c r="K11" s="38"/>
      <c r="L11" s="38"/>
      <c r="M11" s="38"/>
      <c r="N11" s="38"/>
      <c r="O11" s="38"/>
      <c r="P11" s="38"/>
      <c r="Q11" s="47"/>
      <c r="R11" s="40">
        <f t="shared" si="0"/>
        <v>0</v>
      </c>
      <c r="S11" s="41"/>
      <c r="T11" s="42">
        <f t="shared" si="1"/>
        <v>0</v>
      </c>
      <c r="U11" s="48" t="e">
        <f t="shared" si="2"/>
        <v>#DIV/0!</v>
      </c>
    </row>
    <row r="12" spans="2:21" ht="12.75">
      <c r="B12" s="44">
        <v>130</v>
      </c>
      <c r="C12" s="45" t="s">
        <v>16</v>
      </c>
      <c r="D12" s="46"/>
      <c r="E12" s="124" t="s">
        <v>23</v>
      </c>
      <c r="F12" s="37"/>
      <c r="G12" s="37"/>
      <c r="H12" s="37"/>
      <c r="I12" s="37"/>
      <c r="J12" s="38"/>
      <c r="K12" s="38"/>
      <c r="L12" s="38"/>
      <c r="M12" s="38"/>
      <c r="N12" s="38"/>
      <c r="O12" s="38"/>
      <c r="P12" s="38"/>
      <c r="Q12" s="47"/>
      <c r="R12" s="40">
        <v>36.36</v>
      </c>
      <c r="S12" s="41">
        <v>2600</v>
      </c>
      <c r="T12" s="42">
        <f t="shared" si="1"/>
        <v>-2563.64</v>
      </c>
      <c r="U12" s="48">
        <f t="shared" si="2"/>
        <v>0.013984615384615384</v>
      </c>
    </row>
    <row r="13" spans="2:21" ht="12.75">
      <c r="B13" s="44">
        <v>160</v>
      </c>
      <c r="C13" s="45" t="s">
        <v>38</v>
      </c>
      <c r="D13" s="46"/>
      <c r="E13" s="124"/>
      <c r="F13" s="37"/>
      <c r="G13" s="37"/>
      <c r="H13" s="37"/>
      <c r="I13" s="37"/>
      <c r="J13" s="38"/>
      <c r="K13" s="38"/>
      <c r="L13" s="38"/>
      <c r="M13" s="38"/>
      <c r="N13" s="38"/>
      <c r="O13" s="38"/>
      <c r="P13" s="38"/>
      <c r="Q13" s="47"/>
      <c r="R13" s="40">
        <f t="shared" si="0"/>
        <v>0</v>
      </c>
      <c r="S13" s="41">
        <v>500</v>
      </c>
      <c r="T13" s="42">
        <f t="shared" si="1"/>
        <v>-500</v>
      </c>
      <c r="U13" s="48">
        <f t="shared" si="2"/>
        <v>0</v>
      </c>
    </row>
    <row r="14" spans="2:21" ht="12.75">
      <c r="B14" s="34"/>
      <c r="C14" s="46"/>
      <c r="D14" s="46"/>
      <c r="E14" s="124"/>
      <c r="F14" s="37"/>
      <c r="G14" s="37"/>
      <c r="H14" s="37"/>
      <c r="I14" s="37"/>
      <c r="J14" s="38"/>
      <c r="K14" s="38"/>
      <c r="L14" s="38"/>
      <c r="M14" s="38"/>
      <c r="N14" s="38"/>
      <c r="O14" s="38"/>
      <c r="P14" s="38"/>
      <c r="Q14" s="47"/>
      <c r="R14" s="40">
        <f t="shared" si="0"/>
        <v>0</v>
      </c>
      <c r="S14" s="41"/>
      <c r="T14" s="42">
        <f t="shared" si="1"/>
        <v>0</v>
      </c>
      <c r="U14" s="48" t="e">
        <f t="shared" si="2"/>
        <v>#DIV/0!</v>
      </c>
    </row>
    <row r="15" spans="2:21" ht="12.75">
      <c r="B15" s="34"/>
      <c r="C15" s="36" t="s">
        <v>17</v>
      </c>
      <c r="D15" s="46"/>
      <c r="E15" s="124" t="s">
        <v>24</v>
      </c>
      <c r="F15" s="37"/>
      <c r="G15" s="37"/>
      <c r="H15" s="37"/>
      <c r="I15" s="37"/>
      <c r="J15" s="38"/>
      <c r="K15" s="38"/>
      <c r="L15" s="38"/>
      <c r="M15" s="38"/>
      <c r="N15" s="38"/>
      <c r="O15" s="38"/>
      <c r="P15" s="38"/>
      <c r="Q15" s="47"/>
      <c r="R15" s="40">
        <v>-43.18</v>
      </c>
      <c r="S15" s="41"/>
      <c r="T15" s="42">
        <f t="shared" si="1"/>
        <v>-43.18</v>
      </c>
      <c r="U15" s="43" t="e">
        <f t="shared" si="2"/>
        <v>#DIV/0!</v>
      </c>
    </row>
    <row r="16" spans="2:21" ht="13.5" thickBot="1">
      <c r="B16" s="49"/>
      <c r="C16" s="50" t="s">
        <v>18</v>
      </c>
      <c r="D16" s="51"/>
      <c r="E16" s="125" t="s">
        <v>25</v>
      </c>
      <c r="F16" s="52"/>
      <c r="G16" s="52"/>
      <c r="H16" s="52"/>
      <c r="I16" s="52"/>
      <c r="J16" s="53"/>
      <c r="K16" s="53"/>
      <c r="L16" s="53"/>
      <c r="M16" s="53"/>
      <c r="N16" s="53"/>
      <c r="O16" s="53"/>
      <c r="P16" s="53"/>
      <c r="Q16" s="47"/>
      <c r="R16" s="40">
        <f t="shared" si="0"/>
        <v>0</v>
      </c>
      <c r="S16" s="54"/>
      <c r="T16" s="42">
        <f t="shared" si="1"/>
        <v>0</v>
      </c>
      <c r="U16" s="55"/>
    </row>
    <row r="17" spans="2:21" ht="9.75" customHeight="1">
      <c r="B17" s="56"/>
      <c r="C17" s="57"/>
      <c r="D17" s="58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1"/>
      <c r="R17" s="62"/>
      <c r="S17" s="63"/>
      <c r="T17" s="59"/>
      <c r="U17" s="64"/>
    </row>
    <row r="18" spans="2:21" ht="13.5" thickBot="1">
      <c r="B18" s="65"/>
      <c r="C18" s="66" t="s">
        <v>19</v>
      </c>
      <c r="D18" s="67"/>
      <c r="E18" s="68">
        <v>10453.72</v>
      </c>
      <c r="F18" s="68">
        <f aca="true" t="shared" si="3" ref="F18:P18">SUM(F7:F17)</f>
        <v>0</v>
      </c>
      <c r="G18" s="68">
        <f t="shared" si="3"/>
        <v>0</v>
      </c>
      <c r="H18" s="68">
        <f t="shared" si="3"/>
        <v>0</v>
      </c>
      <c r="I18" s="68">
        <f t="shared" si="3"/>
        <v>0</v>
      </c>
      <c r="J18" s="68">
        <f t="shared" si="3"/>
        <v>0</v>
      </c>
      <c r="K18" s="68">
        <f t="shared" si="3"/>
        <v>0</v>
      </c>
      <c r="L18" s="68">
        <f t="shared" si="3"/>
        <v>0</v>
      </c>
      <c r="M18" s="68">
        <f t="shared" si="3"/>
        <v>0</v>
      </c>
      <c r="N18" s="68">
        <f t="shared" si="3"/>
        <v>0</v>
      </c>
      <c r="O18" s="68">
        <f t="shared" si="3"/>
        <v>0</v>
      </c>
      <c r="P18" s="68">
        <f t="shared" si="3"/>
        <v>0</v>
      </c>
      <c r="Q18" s="69"/>
      <c r="R18" s="70">
        <v>10453.72</v>
      </c>
      <c r="S18" s="71">
        <f>SUM(S7:S17)</f>
        <v>44600</v>
      </c>
      <c r="T18" s="72">
        <f>SUM(T7:T17)</f>
        <v>-34146.270000000004</v>
      </c>
      <c r="U18" s="73">
        <f t="shared" si="2"/>
        <v>0.23438834080717488</v>
      </c>
    </row>
    <row r="19" spans="2:21" ht="15.75">
      <c r="B19" s="34"/>
      <c r="C19" s="35" t="s">
        <v>21</v>
      </c>
      <c r="D19" s="36"/>
      <c r="E19" s="121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5"/>
      <c r="R19" s="76"/>
      <c r="S19" s="41"/>
      <c r="T19" s="42"/>
      <c r="U19" s="43"/>
    </row>
    <row r="20" spans="2:21" ht="12.75">
      <c r="B20" s="44">
        <v>200</v>
      </c>
      <c r="C20" s="77" t="s">
        <v>31</v>
      </c>
      <c r="D20" s="78"/>
      <c r="E20" s="122" t="s">
        <v>26</v>
      </c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80"/>
      <c r="R20" s="76">
        <v>192.73</v>
      </c>
      <c r="S20" s="81">
        <v>12000</v>
      </c>
      <c r="T20" s="42">
        <f>+S20-R20</f>
        <v>11807.27</v>
      </c>
      <c r="U20" s="48">
        <f aca="true" t="shared" si="4" ref="U20:U41">R20/S20</f>
        <v>0.016060833333333333</v>
      </c>
    </row>
    <row r="21" spans="2:21" ht="12.75">
      <c r="B21" s="44">
        <v>210</v>
      </c>
      <c r="C21" s="77" t="s">
        <v>32</v>
      </c>
      <c r="D21" s="78"/>
      <c r="E21" s="122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80"/>
      <c r="R21" s="76">
        <f aca="true" t="shared" si="5" ref="R21:R41">SUM(E21:Q21)</f>
        <v>0</v>
      </c>
      <c r="S21" s="81">
        <v>1500</v>
      </c>
      <c r="T21" s="42">
        <f>+S21-R21</f>
        <v>1500</v>
      </c>
      <c r="U21" s="48">
        <f t="shared" si="4"/>
        <v>0</v>
      </c>
    </row>
    <row r="22" spans="2:21" ht="12.75">
      <c r="B22" s="44">
        <v>300</v>
      </c>
      <c r="C22" s="77" t="s">
        <v>33</v>
      </c>
      <c r="D22" s="78"/>
      <c r="E22" s="122">
        <v>24</v>
      </c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80"/>
      <c r="R22" s="76">
        <f t="shared" si="5"/>
        <v>24</v>
      </c>
      <c r="S22" s="81">
        <v>6000</v>
      </c>
      <c r="T22" s="42">
        <f aca="true" t="shared" si="6" ref="T22:T43">+S22-R22</f>
        <v>5976</v>
      </c>
      <c r="U22" s="48">
        <f t="shared" si="4"/>
        <v>0.004</v>
      </c>
    </row>
    <row r="23" spans="2:21" ht="12.75">
      <c r="B23" s="44">
        <v>310</v>
      </c>
      <c r="C23" s="77" t="s">
        <v>34</v>
      </c>
      <c r="D23" s="78"/>
      <c r="E23" s="122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80"/>
      <c r="R23" s="76">
        <f t="shared" si="5"/>
        <v>0</v>
      </c>
      <c r="S23" s="81">
        <v>2400</v>
      </c>
      <c r="T23" s="42">
        <f t="shared" si="6"/>
        <v>2400</v>
      </c>
      <c r="U23" s="48">
        <f t="shared" si="4"/>
        <v>0</v>
      </c>
    </row>
    <row r="24" spans="2:21" ht="12.75">
      <c r="B24" s="44">
        <v>320</v>
      </c>
      <c r="C24" s="77" t="s">
        <v>35</v>
      </c>
      <c r="D24" s="78"/>
      <c r="E24" s="122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80"/>
      <c r="R24" s="76">
        <f t="shared" si="5"/>
        <v>0</v>
      </c>
      <c r="S24" s="81">
        <v>500</v>
      </c>
      <c r="T24" s="42">
        <f t="shared" si="6"/>
        <v>500</v>
      </c>
      <c r="U24" s="48">
        <f t="shared" si="4"/>
        <v>0</v>
      </c>
    </row>
    <row r="25" spans="2:21" ht="12.75">
      <c r="B25" s="44">
        <v>330</v>
      </c>
      <c r="C25" s="77" t="s">
        <v>36</v>
      </c>
      <c r="D25" s="78"/>
      <c r="E25" s="122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80"/>
      <c r="R25" s="76">
        <f t="shared" si="5"/>
        <v>0</v>
      </c>
      <c r="S25" s="81">
        <v>650</v>
      </c>
      <c r="T25" s="42">
        <f t="shared" si="6"/>
        <v>650</v>
      </c>
      <c r="U25" s="48">
        <f t="shared" si="4"/>
        <v>0</v>
      </c>
    </row>
    <row r="26" spans="2:21" ht="12.75">
      <c r="B26" s="44">
        <v>340</v>
      </c>
      <c r="C26" s="77" t="s">
        <v>37</v>
      </c>
      <c r="D26" s="78"/>
      <c r="E26" s="122" t="s">
        <v>27</v>
      </c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80"/>
      <c r="R26" s="76">
        <v>45.45</v>
      </c>
      <c r="S26" s="81">
        <v>2000</v>
      </c>
      <c r="T26" s="42">
        <f t="shared" si="6"/>
        <v>1954.55</v>
      </c>
      <c r="U26" s="48">
        <f t="shared" si="4"/>
        <v>0.022725000000000002</v>
      </c>
    </row>
    <row r="27" spans="2:21" ht="12.75">
      <c r="B27" s="44">
        <v>350</v>
      </c>
      <c r="C27" s="77" t="s">
        <v>39</v>
      </c>
      <c r="D27" s="78"/>
      <c r="E27" s="122" t="s">
        <v>28</v>
      </c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80"/>
      <c r="R27" s="76">
        <v>90.68</v>
      </c>
      <c r="S27" s="81">
        <v>800</v>
      </c>
      <c r="T27" s="42">
        <f t="shared" si="6"/>
        <v>709.3199999999999</v>
      </c>
      <c r="U27" s="48">
        <f t="shared" si="4"/>
        <v>0.11335</v>
      </c>
    </row>
    <row r="28" spans="2:21" ht="12.75">
      <c r="B28" s="44">
        <v>360</v>
      </c>
      <c r="C28" s="77" t="s">
        <v>40</v>
      </c>
      <c r="D28" s="78"/>
      <c r="E28" s="122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80"/>
      <c r="R28" s="76">
        <f t="shared" si="5"/>
        <v>0</v>
      </c>
      <c r="S28" s="81"/>
      <c r="T28" s="42">
        <f t="shared" si="6"/>
        <v>0</v>
      </c>
      <c r="U28" s="48" t="e">
        <f t="shared" si="4"/>
        <v>#DIV/0!</v>
      </c>
    </row>
    <row r="29" spans="2:21" ht="12.75">
      <c r="B29" s="44">
        <v>370</v>
      </c>
      <c r="C29" s="77" t="s">
        <v>41</v>
      </c>
      <c r="D29" s="78"/>
      <c r="E29" s="122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80"/>
      <c r="R29" s="76">
        <f t="shared" si="5"/>
        <v>0</v>
      </c>
      <c r="S29" s="81">
        <v>2000</v>
      </c>
      <c r="T29" s="42">
        <f t="shared" si="6"/>
        <v>2000</v>
      </c>
      <c r="U29" s="48">
        <f t="shared" si="4"/>
        <v>0</v>
      </c>
    </row>
    <row r="30" spans="2:21" ht="12.75">
      <c r="B30" s="44">
        <v>380</v>
      </c>
      <c r="C30" s="77" t="s">
        <v>42</v>
      </c>
      <c r="D30" s="78"/>
      <c r="E30" s="122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80"/>
      <c r="R30" s="76">
        <f t="shared" si="5"/>
        <v>0</v>
      </c>
      <c r="S30" s="81"/>
      <c r="T30" s="42">
        <f t="shared" si="6"/>
        <v>0</v>
      </c>
      <c r="U30" s="48" t="e">
        <f t="shared" si="4"/>
        <v>#DIV/0!</v>
      </c>
    </row>
    <row r="31" spans="2:21" ht="12.75">
      <c r="B31" s="44">
        <v>390</v>
      </c>
      <c r="C31" s="77" t="s">
        <v>43</v>
      </c>
      <c r="D31" s="78"/>
      <c r="E31" s="122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80"/>
      <c r="R31" s="76">
        <f t="shared" si="5"/>
        <v>0</v>
      </c>
      <c r="S31" s="81">
        <v>1000</v>
      </c>
      <c r="T31" s="42">
        <f t="shared" si="6"/>
        <v>1000</v>
      </c>
      <c r="U31" s="48">
        <f t="shared" si="4"/>
        <v>0</v>
      </c>
    </row>
    <row r="32" spans="2:21" ht="12.75">
      <c r="B32" s="44">
        <v>400</v>
      </c>
      <c r="C32" s="77" t="s">
        <v>44</v>
      </c>
      <c r="D32" s="78"/>
      <c r="E32" s="122">
        <v>500</v>
      </c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80"/>
      <c r="R32" s="76">
        <f t="shared" si="5"/>
        <v>500</v>
      </c>
      <c r="S32" s="81"/>
      <c r="T32" s="42">
        <f t="shared" si="6"/>
        <v>-500</v>
      </c>
      <c r="U32" s="48" t="e">
        <f t="shared" si="4"/>
        <v>#DIV/0!</v>
      </c>
    </row>
    <row r="33" spans="2:21" ht="12.75">
      <c r="B33" s="44">
        <v>410</v>
      </c>
      <c r="C33" s="77" t="s">
        <v>45</v>
      </c>
      <c r="D33" s="78"/>
      <c r="E33" s="122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80"/>
      <c r="R33" s="76">
        <f t="shared" si="5"/>
        <v>0</v>
      </c>
      <c r="S33" s="81">
        <v>300</v>
      </c>
      <c r="T33" s="42">
        <f t="shared" si="6"/>
        <v>300</v>
      </c>
      <c r="U33" s="48">
        <f t="shared" si="4"/>
        <v>0</v>
      </c>
    </row>
    <row r="34" spans="2:21" ht="12.75">
      <c r="B34" s="44">
        <v>420</v>
      </c>
      <c r="C34" s="77" t="s">
        <v>46</v>
      </c>
      <c r="D34" s="78"/>
      <c r="E34" s="122" t="s">
        <v>29</v>
      </c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80"/>
      <c r="R34" s="76">
        <v>63.64</v>
      </c>
      <c r="S34" s="81"/>
      <c r="T34" s="42">
        <f t="shared" si="6"/>
        <v>-63.64</v>
      </c>
      <c r="U34" s="48" t="e">
        <f t="shared" si="4"/>
        <v>#DIV/0!</v>
      </c>
    </row>
    <row r="35" spans="2:21" ht="12.75">
      <c r="B35" s="44">
        <v>430</v>
      </c>
      <c r="C35" s="77" t="s">
        <v>47</v>
      </c>
      <c r="D35" s="78"/>
      <c r="E35" s="122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80"/>
      <c r="R35" s="76">
        <f t="shared" si="5"/>
        <v>0</v>
      </c>
      <c r="S35" s="81">
        <v>900</v>
      </c>
      <c r="T35" s="42">
        <f t="shared" si="6"/>
        <v>900</v>
      </c>
      <c r="U35" s="48">
        <f t="shared" si="4"/>
        <v>0</v>
      </c>
    </row>
    <row r="36" spans="2:21" ht="12.75">
      <c r="B36" s="44">
        <v>500</v>
      </c>
      <c r="C36" s="77" t="s">
        <v>48</v>
      </c>
      <c r="D36" s="78"/>
      <c r="E36" s="122" t="s">
        <v>30</v>
      </c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80"/>
      <c r="R36" s="76">
        <v>227.27</v>
      </c>
      <c r="S36" s="81">
        <v>12000</v>
      </c>
      <c r="T36" s="42">
        <f t="shared" si="6"/>
        <v>11772.73</v>
      </c>
      <c r="U36" s="48">
        <f t="shared" si="4"/>
        <v>0.018939166666666667</v>
      </c>
    </row>
    <row r="37" spans="2:21" ht="12.75">
      <c r="B37" s="82"/>
      <c r="C37" s="83"/>
      <c r="D37" s="78"/>
      <c r="E37" s="122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80"/>
      <c r="R37" s="76">
        <f t="shared" si="5"/>
        <v>0</v>
      </c>
      <c r="S37" s="81"/>
      <c r="T37" s="42">
        <f t="shared" si="6"/>
        <v>0</v>
      </c>
      <c r="U37" s="48" t="e">
        <f t="shared" si="4"/>
        <v>#DIV/0!</v>
      </c>
    </row>
    <row r="38" spans="2:21" ht="15.75">
      <c r="B38" s="84"/>
      <c r="C38" s="85" t="s">
        <v>49</v>
      </c>
      <c r="D38" s="86"/>
      <c r="E38" s="122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80"/>
      <c r="R38" s="76">
        <f t="shared" si="5"/>
        <v>0</v>
      </c>
      <c r="S38" s="81"/>
      <c r="T38" s="42">
        <f t="shared" si="6"/>
        <v>0</v>
      </c>
      <c r="U38" s="48" t="e">
        <f t="shared" si="4"/>
        <v>#DIV/0!</v>
      </c>
    </row>
    <row r="39" spans="2:21" ht="12.75">
      <c r="B39" s="44">
        <v>630</v>
      </c>
      <c r="C39" s="45" t="s">
        <v>50</v>
      </c>
      <c r="D39" s="78"/>
      <c r="E39" s="122">
        <v>450</v>
      </c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80"/>
      <c r="R39" s="76">
        <f t="shared" si="5"/>
        <v>450</v>
      </c>
      <c r="S39" s="81">
        <v>450</v>
      </c>
      <c r="T39" s="42">
        <f t="shared" si="6"/>
        <v>0</v>
      </c>
      <c r="U39" s="48">
        <f t="shared" si="4"/>
        <v>1</v>
      </c>
    </row>
    <row r="40" spans="2:21" ht="12.75">
      <c r="B40" s="87">
        <v>635</v>
      </c>
      <c r="C40" s="88" t="s">
        <v>51</v>
      </c>
      <c r="D40" s="78"/>
      <c r="E40" s="122">
        <v>1200</v>
      </c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80"/>
      <c r="R40" s="76">
        <f t="shared" si="5"/>
        <v>1200</v>
      </c>
      <c r="S40" s="81">
        <v>1500</v>
      </c>
      <c r="T40" s="42">
        <f t="shared" si="6"/>
        <v>300</v>
      </c>
      <c r="U40" s="48">
        <f t="shared" si="4"/>
        <v>0.8</v>
      </c>
    </row>
    <row r="41" spans="2:21" ht="13.5" thickBot="1">
      <c r="B41" s="84"/>
      <c r="C41" s="78"/>
      <c r="D41" s="89"/>
      <c r="E41" s="123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1"/>
      <c r="R41" s="76">
        <f t="shared" si="5"/>
        <v>0</v>
      </c>
      <c r="S41" s="92"/>
      <c r="T41" s="93">
        <f t="shared" si="6"/>
        <v>0</v>
      </c>
      <c r="U41" s="48" t="e">
        <f t="shared" si="4"/>
        <v>#DIV/0!</v>
      </c>
    </row>
    <row r="42" spans="2:21" ht="6.75" customHeight="1">
      <c r="B42" s="56"/>
      <c r="C42" s="57"/>
      <c r="D42" s="58"/>
      <c r="E42" s="59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94"/>
      <c r="S42" s="95"/>
      <c r="T42" s="60"/>
      <c r="U42" s="64"/>
    </row>
    <row r="43" spans="2:21" ht="13.5" thickBot="1">
      <c r="B43" s="65"/>
      <c r="C43" s="66" t="s">
        <v>52</v>
      </c>
      <c r="D43" s="96"/>
      <c r="E43" s="68">
        <v>2793.77</v>
      </c>
      <c r="F43" s="68">
        <f aca="true" t="shared" si="7" ref="F43:S43">SUM(F19:F42)</f>
        <v>0</v>
      </c>
      <c r="G43" s="68">
        <f t="shared" si="7"/>
        <v>0</v>
      </c>
      <c r="H43" s="68">
        <f t="shared" si="7"/>
        <v>0</v>
      </c>
      <c r="I43" s="68">
        <f t="shared" si="7"/>
        <v>0</v>
      </c>
      <c r="J43" s="68">
        <f t="shared" si="7"/>
        <v>0</v>
      </c>
      <c r="K43" s="68">
        <f t="shared" si="7"/>
        <v>0</v>
      </c>
      <c r="L43" s="68">
        <f t="shared" si="7"/>
        <v>0</v>
      </c>
      <c r="M43" s="68">
        <f t="shared" si="7"/>
        <v>0</v>
      </c>
      <c r="N43" s="68">
        <f t="shared" si="7"/>
        <v>0</v>
      </c>
      <c r="O43" s="68">
        <f t="shared" si="7"/>
        <v>0</v>
      </c>
      <c r="P43" s="68">
        <f t="shared" si="7"/>
        <v>0</v>
      </c>
      <c r="Q43" s="68">
        <f t="shared" si="7"/>
        <v>0</v>
      </c>
      <c r="R43" s="97">
        <f t="shared" si="7"/>
        <v>2793.77</v>
      </c>
      <c r="S43" s="98">
        <f t="shared" si="7"/>
        <v>44000</v>
      </c>
      <c r="T43" s="72">
        <f t="shared" si="6"/>
        <v>41206.23</v>
      </c>
      <c r="U43" s="99">
        <f>R43/S43</f>
        <v>0.06349477272727273</v>
      </c>
    </row>
    <row r="44" spans="2:21" s="100" customFormat="1" ht="4.5" customHeight="1">
      <c r="B44" s="101"/>
      <c r="C44" s="102"/>
      <c r="D44" s="103"/>
      <c r="E44" s="104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94"/>
      <c r="S44" s="106"/>
      <c r="T44" s="105"/>
      <c r="U44" s="107"/>
    </row>
    <row r="45" spans="2:21" ht="16.5" thickBot="1">
      <c r="B45" s="108"/>
      <c r="C45" s="109" t="s">
        <v>53</v>
      </c>
      <c r="D45" s="110"/>
      <c r="E45" s="111">
        <f aca="true" t="shared" si="8" ref="E45:S45">+E18-E43</f>
        <v>7659.949999999999</v>
      </c>
      <c r="F45" s="111">
        <f t="shared" si="8"/>
        <v>0</v>
      </c>
      <c r="G45" s="111">
        <f t="shared" si="8"/>
        <v>0</v>
      </c>
      <c r="H45" s="111">
        <f t="shared" si="8"/>
        <v>0</v>
      </c>
      <c r="I45" s="111">
        <f t="shared" si="8"/>
        <v>0</v>
      </c>
      <c r="J45" s="111">
        <f t="shared" si="8"/>
        <v>0</v>
      </c>
      <c r="K45" s="111">
        <f t="shared" si="8"/>
        <v>0</v>
      </c>
      <c r="L45" s="111">
        <f t="shared" si="8"/>
        <v>0</v>
      </c>
      <c r="M45" s="111">
        <f t="shared" si="8"/>
        <v>0</v>
      </c>
      <c r="N45" s="111">
        <f t="shared" si="8"/>
        <v>0</v>
      </c>
      <c r="O45" s="111">
        <f t="shared" si="8"/>
        <v>0</v>
      </c>
      <c r="P45" s="111">
        <f t="shared" si="8"/>
        <v>0</v>
      </c>
      <c r="Q45" s="111">
        <f t="shared" si="8"/>
        <v>0</v>
      </c>
      <c r="R45" s="112">
        <f t="shared" si="8"/>
        <v>7659.949999999999</v>
      </c>
      <c r="S45" s="113">
        <f t="shared" si="8"/>
        <v>600</v>
      </c>
      <c r="T45" s="114">
        <f>+T18+T43</f>
        <v>7059.959999999999</v>
      </c>
      <c r="U45" s="115"/>
    </row>
    <row r="46" spans="1:21" ht="11.25" customHeight="1" thickTop="1">
      <c r="A46" s="100"/>
      <c r="B46" s="116"/>
      <c r="C46" s="117"/>
      <c r="D46" s="118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19"/>
    </row>
    <row r="48" ht="15">
      <c r="B48" s="4"/>
    </row>
  </sheetData>
  <sheetProtection/>
  <printOptions horizontalCentered="1"/>
  <pageMargins left="0.17" right="0.16" top="0.74" bottom="0.62992125984252" header="0.3" footer="0.393700787401575"/>
  <pageSetup fitToHeight="4" horizontalDpi="300" verticalDpi="300" orientation="landscape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rvanrykel</dc:creator>
  <cp:keywords/>
  <dc:description/>
  <cp:lastModifiedBy>bmahler</cp:lastModifiedBy>
  <cp:lastPrinted>2009-10-23T14:26:06Z</cp:lastPrinted>
  <dcterms:created xsi:type="dcterms:W3CDTF">2009-10-20T23:18:37Z</dcterms:created>
  <dcterms:modified xsi:type="dcterms:W3CDTF">2009-10-23T14:27:23Z</dcterms:modified>
  <cp:category/>
  <cp:version/>
  <cp:contentType/>
  <cp:contentStatus/>
</cp:coreProperties>
</file>