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fhi360web-my.sharepoint.com/personal/adelgado_fhi360_org/Documents/Desktop/"/>
    </mc:Choice>
  </mc:AlternateContent>
  <xr:revisionPtr revIDLastSave="0" documentId="8_{C4886920-D9DF-49A6-9B1A-26FA91C9F494}" xr6:coauthVersionLast="47" xr6:coauthVersionMax="47" xr10:uidLastSave="{00000000-0000-0000-0000-000000000000}"/>
  <bookViews>
    <workbookView xWindow="-110" yWindow="-110" windowWidth="19420" windowHeight="10420" tabRatio="766" activeTab="1" xr2:uid="{00000000-000D-0000-FFFF-FFFF00000000}"/>
  </bookViews>
  <sheets>
    <sheet name="Guía de Llenado" sheetId="14" r:id="rId1"/>
    <sheet name="Budget_FAA" sheetId="8" r:id="rId2"/>
    <sheet name="Dummy_Budget-23Apr_R3" sheetId="13" state="hidden" r:id="rId3"/>
    <sheet name="Budget_Nama-Mitra_Approved-HO" sheetId="10" state="hidden" r:id="rId4"/>
    <sheet name="Budget_Grantee_Cost-Share-Blank" sheetId="11" state="hidden" r:id="rId5"/>
  </sheets>
  <definedNames>
    <definedName name="_xlnm.Print_Area" localSheetId="1">Budget_FAA!$A$1:$J$97</definedName>
    <definedName name="_xlnm.Print_Area" localSheetId="4">'Budget_Grantee_Cost-Share-Blank'!$A$1:$X$108</definedName>
    <definedName name="_xlnm.Print_Area" localSheetId="3">'Budget_Nama-Mitra_Approved-HO'!$A$1:$V$105</definedName>
    <definedName name="_xlnm.Print_Titles" localSheetId="1">Budget_FAA!$A:$A,Budget_FAA!$9:$10</definedName>
    <definedName name="_xlnm.Print_Titles" localSheetId="4">'Budget_Grantee_Cost-Share-Blank'!$A:$C,'Budget_Grantee_Cost-Share-Blank'!$9:$11</definedName>
    <definedName name="_xlnm.Print_Titles" localSheetId="3">'Budget_Nama-Mitra_Approved-HO'!$A:$C,'Budget_Nama-Mitra_Approved-HO'!$9:$10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2" i="8" l="1"/>
  <c r="I20" i="8"/>
  <c r="B21" i="8"/>
  <c r="B20" i="8"/>
  <c r="I12" i="8" l="1"/>
  <c r="I24" i="8" l="1"/>
  <c r="I16" i="8"/>
  <c r="I15" i="8"/>
  <c r="I14" i="8"/>
  <c r="I85" i="8"/>
  <c r="I84" i="8"/>
  <c r="I83" i="8"/>
  <c r="I82" i="8"/>
  <c r="I81" i="8"/>
  <c r="I13" i="8"/>
  <c r="I23" i="8"/>
  <c r="I28" i="8"/>
  <c r="I29" i="8"/>
  <c r="I21" i="8"/>
  <c r="I31" i="8"/>
  <c r="I41" i="8"/>
  <c r="I40" i="8"/>
  <c r="I39" i="8"/>
  <c r="I38" i="8"/>
  <c r="I37" i="8"/>
  <c r="I32" i="8"/>
  <c r="I30" i="8"/>
  <c r="I36" i="8"/>
  <c r="I43" i="8"/>
  <c r="I42" i="8"/>
  <c r="I77" i="8"/>
  <c r="I76" i="8"/>
  <c r="I75" i="8"/>
  <c r="I74" i="8"/>
  <c r="I73" i="8"/>
  <c r="I69" i="8"/>
  <c r="I68" i="8"/>
  <c r="I67" i="8"/>
  <c r="I66" i="8"/>
  <c r="I65" i="8"/>
  <c r="I61" i="8"/>
  <c r="I60" i="8"/>
  <c r="I59" i="8"/>
  <c r="I58" i="8"/>
  <c r="I57" i="8"/>
  <c r="I53" i="8"/>
  <c r="I52" i="8"/>
  <c r="I51" i="8"/>
  <c r="I50" i="8"/>
  <c r="I49" i="8"/>
  <c r="I45" i="8"/>
  <c r="I44" i="8"/>
  <c r="H20" i="13"/>
  <c r="I20" i="13"/>
  <c r="H19" i="13"/>
  <c r="I19" i="13"/>
  <c r="H18" i="13"/>
  <c r="I18" i="13"/>
  <c r="I21" i="13"/>
  <c r="H15" i="13"/>
  <c r="I15" i="13"/>
  <c r="H14" i="13"/>
  <c r="I14" i="13"/>
  <c r="H13" i="13"/>
  <c r="I13" i="13"/>
  <c r="H7" i="13"/>
  <c r="I7" i="13"/>
  <c r="H6" i="13"/>
  <c r="I6" i="13"/>
  <c r="H5" i="13"/>
  <c r="I5" i="13"/>
  <c r="H4" i="13"/>
  <c r="I4" i="13"/>
  <c r="H3" i="13"/>
  <c r="H8" i="13"/>
  <c r="I16" i="13"/>
  <c r="I22" i="13"/>
  <c r="I3" i="13"/>
  <c r="I8" i="13"/>
  <c r="H16" i="13"/>
  <c r="H22" i="13"/>
  <c r="H21" i="13"/>
  <c r="P100" i="11"/>
  <c r="M100" i="11"/>
  <c r="Q100" i="11"/>
  <c r="P99" i="11"/>
  <c r="M99" i="11"/>
  <c r="P98" i="11"/>
  <c r="M98" i="11"/>
  <c r="T98" i="11"/>
  <c r="W98" i="11"/>
  <c r="P97" i="11"/>
  <c r="M97" i="11"/>
  <c r="P92" i="11"/>
  <c r="M92" i="11"/>
  <c r="P91" i="11"/>
  <c r="M91" i="11"/>
  <c r="T91" i="11"/>
  <c r="P90" i="11"/>
  <c r="M90" i="11"/>
  <c r="T90" i="11"/>
  <c r="P89" i="11"/>
  <c r="M89" i="11"/>
  <c r="T89" i="11"/>
  <c r="Q86" i="11"/>
  <c r="M85" i="11"/>
  <c r="T85" i="11"/>
  <c r="P84" i="11"/>
  <c r="M84" i="11"/>
  <c r="T84" i="11"/>
  <c r="W84" i="11"/>
  <c r="Z83" i="11"/>
  <c r="P83" i="11"/>
  <c r="M83" i="11"/>
  <c r="T83" i="11"/>
  <c r="P75" i="11"/>
  <c r="M75" i="11"/>
  <c r="W75" i="11"/>
  <c r="P74" i="11"/>
  <c r="M74" i="11"/>
  <c r="W74" i="11"/>
  <c r="P73" i="11"/>
  <c r="M73" i="11"/>
  <c r="W73" i="11"/>
  <c r="P72" i="11"/>
  <c r="M72" i="11"/>
  <c r="W72" i="11"/>
  <c r="P71" i="11"/>
  <c r="M71" i="11"/>
  <c r="W71" i="11"/>
  <c r="P70" i="11"/>
  <c r="M70" i="11"/>
  <c r="W70" i="11"/>
  <c r="P69" i="11"/>
  <c r="M69" i="11"/>
  <c r="W69" i="11"/>
  <c r="L63" i="11"/>
  <c r="P61" i="11"/>
  <c r="M61" i="11"/>
  <c r="Q61" i="11"/>
  <c r="P60" i="11"/>
  <c r="M60" i="11"/>
  <c r="W60" i="11"/>
  <c r="P59" i="11"/>
  <c r="M59" i="11"/>
  <c r="P58" i="11"/>
  <c r="M58" i="11"/>
  <c r="W58" i="11"/>
  <c r="P57" i="11"/>
  <c r="M57" i="11"/>
  <c r="Q57" i="11"/>
  <c r="P56" i="11"/>
  <c r="M56" i="11"/>
  <c r="W56" i="11"/>
  <c r="P55" i="11"/>
  <c r="M55" i="11"/>
  <c r="L51" i="11"/>
  <c r="P49" i="11"/>
  <c r="M49" i="11"/>
  <c r="P48" i="11"/>
  <c r="M48" i="11"/>
  <c r="P47" i="11"/>
  <c r="M47" i="11"/>
  <c r="V47" i="11"/>
  <c r="P46" i="11"/>
  <c r="M46" i="11"/>
  <c r="P45" i="11"/>
  <c r="M45" i="11"/>
  <c r="V45" i="11"/>
  <c r="P44" i="11"/>
  <c r="M44" i="11"/>
  <c r="P43" i="11"/>
  <c r="M43" i="11"/>
  <c r="Q43" i="11"/>
  <c r="P42" i="11"/>
  <c r="M42" i="11"/>
  <c r="Q42" i="11"/>
  <c r="L38" i="11"/>
  <c r="P36" i="11"/>
  <c r="M36" i="11"/>
  <c r="U36" i="11"/>
  <c r="P35" i="11"/>
  <c r="M35" i="11"/>
  <c r="U35" i="11"/>
  <c r="P34" i="11"/>
  <c r="M34" i="11"/>
  <c r="U34" i="11"/>
  <c r="P33" i="11"/>
  <c r="M33" i="11"/>
  <c r="U33" i="11"/>
  <c r="U32" i="11"/>
  <c r="P32" i="11"/>
  <c r="M32" i="11"/>
  <c r="P31" i="11"/>
  <c r="M31" i="11"/>
  <c r="U31" i="11"/>
  <c r="P30" i="11"/>
  <c r="M30" i="11"/>
  <c r="U30" i="11"/>
  <c r="P29" i="11"/>
  <c r="M29" i="11"/>
  <c r="U29" i="11"/>
  <c r="L25" i="11"/>
  <c r="P23" i="11"/>
  <c r="M23" i="11"/>
  <c r="T23" i="11"/>
  <c r="P22" i="11"/>
  <c r="M22" i="11"/>
  <c r="Q22" i="11"/>
  <c r="P21" i="11"/>
  <c r="M21" i="11"/>
  <c r="T21" i="11"/>
  <c r="P20" i="11"/>
  <c r="M20" i="11"/>
  <c r="P19" i="11"/>
  <c r="M19" i="11"/>
  <c r="T19" i="11"/>
  <c r="P18" i="11"/>
  <c r="M18" i="11"/>
  <c r="T18" i="11"/>
  <c r="P17" i="11"/>
  <c r="M17" i="11"/>
  <c r="T17" i="11"/>
  <c r="P16" i="11"/>
  <c r="M16" i="11"/>
  <c r="Q49" i="11"/>
  <c r="V43" i="11"/>
  <c r="Q47" i="11"/>
  <c r="Q32" i="11"/>
  <c r="Q99" i="11"/>
  <c r="Q36" i="11"/>
  <c r="Q73" i="11"/>
  <c r="Q89" i="11"/>
  <c r="P102" i="11"/>
  <c r="V49" i="11"/>
  <c r="W61" i="11"/>
  <c r="Q74" i="11"/>
  <c r="M25" i="11"/>
  <c r="P25" i="11"/>
  <c r="Q20" i="11"/>
  <c r="Q55" i="11"/>
  <c r="Q59" i="11"/>
  <c r="P38" i="11"/>
  <c r="Q46" i="11"/>
  <c r="Q34" i="11"/>
  <c r="T22" i="11"/>
  <c r="Q44" i="11"/>
  <c r="P51" i="11"/>
  <c r="X77" i="11"/>
  <c r="Q92" i="11"/>
  <c r="Q45" i="11"/>
  <c r="Q48" i="11"/>
  <c r="P63" i="11"/>
  <c r="P77" i="11"/>
  <c r="Q75" i="11"/>
  <c r="Q18" i="11"/>
  <c r="Q70" i="11"/>
  <c r="M102" i="11"/>
  <c r="Q98" i="11"/>
  <c r="U90" i="11"/>
  <c r="V90" i="11"/>
  <c r="W90" i="11"/>
  <c r="W89" i="11"/>
  <c r="V89" i="11"/>
  <c r="U89" i="11"/>
  <c r="Q90" i="11"/>
  <c r="Q84" i="11"/>
  <c r="P94" i="11"/>
  <c r="Q71" i="11"/>
  <c r="M77" i="11"/>
  <c r="W59" i="11"/>
  <c r="W57" i="11"/>
  <c r="W55" i="11"/>
  <c r="T20" i="11"/>
  <c r="Q30" i="11"/>
  <c r="Q16" i="11"/>
  <c r="T16" i="11"/>
  <c r="X25" i="11"/>
  <c r="U83" i="11"/>
  <c r="V83" i="11"/>
  <c r="W83" i="11"/>
  <c r="V91" i="11"/>
  <c r="U91" i="11"/>
  <c r="W91" i="11"/>
  <c r="V85" i="11"/>
  <c r="U85" i="11"/>
  <c r="W85" i="11"/>
  <c r="X38" i="11"/>
  <c r="Q69" i="11"/>
  <c r="V42" i="11"/>
  <c r="V44" i="11"/>
  <c r="V46" i="11"/>
  <c r="V48" i="11"/>
  <c r="M63" i="11"/>
  <c r="U84" i="11"/>
  <c r="Q97" i="11"/>
  <c r="Q17" i="11"/>
  <c r="Q19" i="11"/>
  <c r="Q21" i="11"/>
  <c r="Q23" i="11"/>
  <c r="M38" i="11"/>
  <c r="Q56" i="11"/>
  <c r="Q58" i="11"/>
  <c r="Q60" i="11"/>
  <c r="V84" i="11"/>
  <c r="T97" i="11"/>
  <c r="U98" i="11"/>
  <c r="Q29" i="11"/>
  <c r="Q31" i="11"/>
  <c r="Q33" i="11"/>
  <c r="Q35" i="11"/>
  <c r="Q91" i="11"/>
  <c r="M94" i="11"/>
  <c r="V98" i="11"/>
  <c r="Q72" i="11"/>
  <c r="Q83" i="11"/>
  <c r="Q85" i="11"/>
  <c r="M51" i="11"/>
  <c r="P79" i="11"/>
  <c r="Q25" i="11"/>
  <c r="X63" i="11"/>
  <c r="P103" i="11"/>
  <c r="P105" i="11"/>
  <c r="M103" i="11"/>
  <c r="Q51" i="11"/>
  <c r="Q38" i="11"/>
  <c r="T105" i="11"/>
  <c r="Q102" i="11"/>
  <c r="M79" i="11"/>
  <c r="Q63" i="11"/>
  <c r="X94" i="11"/>
  <c r="Q94" i="11"/>
  <c r="W97" i="11"/>
  <c r="W105" i="11"/>
  <c r="V97" i="11"/>
  <c r="U97" i="11"/>
  <c r="U105" i="11"/>
  <c r="V105" i="11"/>
  <c r="X51" i="11"/>
  <c r="Q77" i="11"/>
  <c r="M105" i="11"/>
  <c r="T106" i="11"/>
  <c r="Q79" i="11"/>
  <c r="X102" i="11"/>
  <c r="X106" i="11"/>
  <c r="Q103" i="11"/>
  <c r="Q105" i="11"/>
  <c r="W106" i="11"/>
  <c r="U106" i="11"/>
  <c r="V106" i="11"/>
  <c r="X105" i="11"/>
  <c r="X107" i="11"/>
  <c r="W107" i="11"/>
  <c r="M97" i="10"/>
  <c r="M96" i="10"/>
  <c r="M95" i="10"/>
  <c r="R95" i="10"/>
  <c r="U95" i="10"/>
  <c r="M94" i="10"/>
  <c r="R94" i="10"/>
  <c r="M89" i="10"/>
  <c r="M88" i="10"/>
  <c r="R88" i="10"/>
  <c r="M87" i="10"/>
  <c r="R87" i="10"/>
  <c r="M86" i="10"/>
  <c r="R86" i="10"/>
  <c r="M82" i="10"/>
  <c r="R82" i="10"/>
  <c r="U82" i="10"/>
  <c r="M81" i="10"/>
  <c r="M80" i="10"/>
  <c r="R80" i="10"/>
  <c r="M72" i="10"/>
  <c r="U72" i="10"/>
  <c r="M71" i="10"/>
  <c r="U71" i="10"/>
  <c r="M70" i="10"/>
  <c r="U70" i="10"/>
  <c r="M69" i="10"/>
  <c r="U69" i="10"/>
  <c r="M68" i="10"/>
  <c r="U68" i="10"/>
  <c r="M67" i="10"/>
  <c r="U67" i="10"/>
  <c r="E66" i="10"/>
  <c r="M66" i="10"/>
  <c r="U66" i="10"/>
  <c r="M59" i="10"/>
  <c r="U59" i="10"/>
  <c r="M58" i="10"/>
  <c r="U58" i="10"/>
  <c r="M57" i="10"/>
  <c r="U57" i="10"/>
  <c r="M56" i="10"/>
  <c r="U56" i="10"/>
  <c r="M55" i="10"/>
  <c r="U55" i="10"/>
  <c r="M54" i="10"/>
  <c r="U54" i="10"/>
  <c r="E53" i="10"/>
  <c r="M53" i="10"/>
  <c r="M47" i="10"/>
  <c r="T47" i="10"/>
  <c r="M46" i="10"/>
  <c r="T46" i="10"/>
  <c r="M45" i="10"/>
  <c r="T45" i="10"/>
  <c r="M44" i="10"/>
  <c r="T44" i="10"/>
  <c r="M43" i="10"/>
  <c r="T43" i="10"/>
  <c r="M42" i="10"/>
  <c r="T42" i="10"/>
  <c r="M41" i="10"/>
  <c r="T41" i="10"/>
  <c r="M40" i="10"/>
  <c r="T40" i="10"/>
  <c r="M34" i="10"/>
  <c r="S34" i="10"/>
  <c r="M33" i="10"/>
  <c r="S33" i="10"/>
  <c r="M32" i="10"/>
  <c r="S32" i="10"/>
  <c r="M31" i="10"/>
  <c r="S31" i="10"/>
  <c r="M30" i="10"/>
  <c r="S30" i="10"/>
  <c r="M29" i="10"/>
  <c r="S29" i="10"/>
  <c r="M28" i="10"/>
  <c r="S28" i="10"/>
  <c r="M27" i="10"/>
  <c r="S27" i="10"/>
  <c r="M21" i="10"/>
  <c r="R21" i="10"/>
  <c r="M20" i="10"/>
  <c r="R20" i="10"/>
  <c r="M19" i="10"/>
  <c r="R19" i="10"/>
  <c r="M18" i="10"/>
  <c r="R18" i="10"/>
  <c r="M17" i="10"/>
  <c r="R17" i="10"/>
  <c r="M16" i="10"/>
  <c r="R16" i="10"/>
  <c r="M15" i="10"/>
  <c r="R15" i="10"/>
  <c r="M14" i="10"/>
  <c r="S80" i="10"/>
  <c r="U80" i="10"/>
  <c r="T80" i="10"/>
  <c r="N91" i="10"/>
  <c r="N23" i="10"/>
  <c r="S82" i="10"/>
  <c r="N49" i="10"/>
  <c r="T82" i="10"/>
  <c r="N99" i="10"/>
  <c r="U53" i="10"/>
  <c r="N61" i="10"/>
  <c r="V49" i="10"/>
  <c r="S88" i="10"/>
  <c r="T88" i="10"/>
  <c r="U88" i="10"/>
  <c r="S94" i="10"/>
  <c r="T94" i="10"/>
  <c r="U94" i="10"/>
  <c r="V36" i="10"/>
  <c r="U86" i="10"/>
  <c r="T86" i="10"/>
  <c r="S86" i="10"/>
  <c r="T87" i="10"/>
  <c r="U87" i="10"/>
  <c r="S87" i="10"/>
  <c r="V74" i="10"/>
  <c r="N74" i="10"/>
  <c r="R81" i="10"/>
  <c r="R14" i="10"/>
  <c r="S95" i="10"/>
  <c r="N36" i="10"/>
  <c r="T95" i="10"/>
  <c r="O100" i="10"/>
  <c r="O76" i="10"/>
  <c r="O102" i="10"/>
  <c r="V99" i="10"/>
  <c r="V61" i="10"/>
  <c r="S81" i="10"/>
  <c r="U81" i="10"/>
  <c r="U102" i="10"/>
  <c r="U103" i="10"/>
  <c r="T81" i="10"/>
  <c r="T102" i="10"/>
  <c r="T103" i="10"/>
  <c r="R102" i="10"/>
  <c r="V23" i="10"/>
  <c r="R103" i="10"/>
  <c r="S102" i="10"/>
  <c r="S103" i="10"/>
  <c r="V91" i="10"/>
  <c r="V103" i="10"/>
  <c r="V102" i="10"/>
  <c r="V104" i="10"/>
  <c r="U104" i="10"/>
  <c r="I33" i="8" l="1"/>
  <c r="I86" i="8"/>
  <c r="I62" i="8"/>
  <c r="I70" i="8"/>
  <c r="I78" i="8"/>
  <c r="I17" i="8"/>
  <c r="I25" i="8"/>
  <c r="I54" i="8"/>
  <c r="I46" i="8"/>
  <c r="I88" i="8" l="1"/>
  <c r="B91" i="8" s="1"/>
  <c r="I91" i="8" s="1"/>
  <c r="I94" i="8" s="1"/>
  <c r="I9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Meita Jahja</author>
  </authors>
  <commentList>
    <comment ref="A2" authorId="0" shapeId="0" xr:uid="{00000000-0006-0000-0100-000001000000}">
      <text>
        <r>
          <rPr>
            <b/>
            <sz val="9"/>
            <color indexed="81"/>
            <rFont val="Tahoma"/>
            <family val="2"/>
          </rPr>
          <t>Meita Jahja:</t>
        </r>
        <r>
          <rPr>
            <sz val="9"/>
            <color indexed="81"/>
            <rFont val="Tahoma"/>
            <family val="2"/>
          </rPr>
          <t xml:space="preserve">
Modified Template </t>
        </r>
        <r>
          <rPr>
            <b/>
            <sz val="9"/>
            <color indexed="81"/>
            <rFont val="Tahoma"/>
            <family val="2"/>
          </rPr>
          <t>approved</t>
        </r>
        <r>
          <rPr>
            <sz val="9"/>
            <color indexed="81"/>
            <rFont val="Tahoma"/>
            <family val="2"/>
          </rPr>
          <t xml:space="preserve"> by David Lenett as per email 6 Feb'20</t>
        </r>
      </text>
    </comment>
    <comment ref="B4" authorId="0" shapeId="0" xr:uid="{00000000-0006-0000-0100-000002000000}">
      <text>
        <r>
          <rPr>
            <b/>
            <sz val="9"/>
            <color indexed="81"/>
            <rFont val="Tahoma"/>
            <family val="2"/>
          </rPr>
          <t>Meita Jahja:</t>
        </r>
        <r>
          <rPr>
            <sz val="9"/>
            <color indexed="81"/>
            <rFont val="Tahoma"/>
            <family val="2"/>
          </rPr>
          <t xml:space="preserve">
</t>
        </r>
        <r>
          <rPr>
            <sz val="9"/>
            <color indexed="12"/>
            <rFont val="Calibri"/>
            <family val="2"/>
          </rPr>
          <t>Lengkapi sel berwarna Kuning</t>
        </r>
      </text>
    </comment>
    <comment ref="P9" authorId="0" shapeId="0" xr:uid="{00000000-0006-0000-0100-000003000000}">
      <text>
        <r>
          <rPr>
            <b/>
            <sz val="9"/>
            <color indexed="81"/>
            <rFont val="Tahoma"/>
            <family val="2"/>
          </rPr>
          <t>Meita Jahja:</t>
        </r>
        <r>
          <rPr>
            <sz val="9"/>
            <color indexed="81"/>
            <rFont val="Tahoma"/>
            <family val="2"/>
          </rPr>
          <t xml:space="preserve">
</t>
        </r>
        <r>
          <rPr>
            <sz val="9"/>
            <color indexed="12"/>
            <rFont val="Tahoma"/>
            <family val="2"/>
          </rPr>
          <t>Dalam bahasa Inggris, lengkapi Kolom BUDGET NOTES dengan informasi  tambahan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Meita Jahja</author>
  </authors>
  <commentList>
    <comment ref="B4" authorId="0" shapeId="0" xr:uid="{00000000-0006-0000-0200-000001000000}">
      <text>
        <r>
          <rPr>
            <b/>
            <sz val="9"/>
            <color indexed="81"/>
            <rFont val="Tahoma"/>
            <family val="2"/>
          </rPr>
          <t>Meita Jahja:</t>
        </r>
        <r>
          <rPr>
            <sz val="9"/>
            <color indexed="81"/>
            <rFont val="Tahoma"/>
            <family val="2"/>
          </rPr>
          <t xml:space="preserve">
</t>
        </r>
        <r>
          <rPr>
            <sz val="9"/>
            <color indexed="12"/>
            <rFont val="Calibri"/>
            <family val="2"/>
          </rPr>
          <t>Lengkapi sel berwarna Kuning</t>
        </r>
      </text>
    </comment>
    <comment ref="R9" authorId="0" shapeId="0" xr:uid="{00000000-0006-0000-0200-000002000000}">
      <text>
        <r>
          <rPr>
            <b/>
            <sz val="9"/>
            <color indexed="81"/>
            <rFont val="Calibri"/>
            <family val="2"/>
          </rPr>
          <t>Meita Jahja:</t>
        </r>
        <r>
          <rPr>
            <sz val="9"/>
            <color indexed="81"/>
            <rFont val="Calibri"/>
            <family val="2"/>
          </rPr>
          <t xml:space="preserve">
</t>
        </r>
        <r>
          <rPr>
            <sz val="9"/>
            <color indexed="12"/>
            <rFont val="Calibri"/>
            <family val="2"/>
          </rPr>
          <t>Dalam bahasa Inggris, lengkapi Kolom BUDGET NOTES dengan informasi  tambahan</t>
        </r>
      </text>
    </comment>
    <comment ref="B88" authorId="0" shapeId="0" xr:uid="{00000000-0006-0000-0200-000003000000}">
      <text>
        <r>
          <rPr>
            <b/>
            <sz val="9"/>
            <color indexed="81"/>
            <rFont val="Calibri"/>
            <family val="2"/>
          </rPr>
          <t>Meita Jahja:</t>
        </r>
        <r>
          <rPr>
            <sz val="9"/>
            <color indexed="81"/>
            <rFont val="Calibri"/>
            <family val="2"/>
          </rPr>
          <t xml:space="preserve">
</t>
        </r>
        <r>
          <rPr>
            <sz val="9"/>
            <color indexed="12"/>
            <rFont val="Calibri"/>
            <family val="2"/>
          </rPr>
          <t>Naming item budget for THR refer to email David 8 Feb'20.</t>
        </r>
      </text>
    </comment>
  </commentList>
</comments>
</file>

<file path=xl/sharedStrings.xml><?xml version="1.0" encoding="utf-8"?>
<sst xmlns="http://schemas.openxmlformats.org/spreadsheetml/2006/main" count="718" uniqueCount="303">
  <si>
    <t>Guía Llenado Presupuesto FAA</t>
  </si>
  <si>
    <t xml:space="preserve">Esta guía esta diseñada para apoyarle en el llenado del Anexo "Formato Budget FAA", el cual es </t>
  </si>
  <si>
    <t xml:space="preserve">necesario para evaluar la solicitud de subvención de la Organización. </t>
  </si>
  <si>
    <t>Nombre de la Organización/Name of Organization</t>
  </si>
  <si>
    <t>Incluir el nombre de la Organización como aparece en sus estatutos legales.</t>
  </si>
  <si>
    <t>Titulo Donación/Subaward Title</t>
  </si>
  <si>
    <t>Incluir el nombre del proyecto que presenta para financiamiento.</t>
  </si>
  <si>
    <t>Fecha de Inicio/Start Date</t>
  </si>
  <si>
    <r>
      <t xml:space="preserve">Fecha en la se </t>
    </r>
    <r>
      <rPr>
        <u/>
        <sz val="10"/>
        <rFont val="Arial"/>
        <family val="2"/>
      </rPr>
      <t>estima</t>
    </r>
    <r>
      <rPr>
        <sz val="10"/>
        <rFont val="Arial"/>
        <family val="2"/>
      </rPr>
      <t xml:space="preserve"> firmar los contratos de donación será </t>
    </r>
    <r>
      <rPr>
        <sz val="10"/>
        <color rgb="FFFF0000"/>
        <rFont val="Arial"/>
        <family val="2"/>
      </rPr>
      <t>xxx</t>
    </r>
    <r>
      <rPr>
        <sz val="10"/>
        <rFont val="Arial"/>
        <family val="2"/>
      </rPr>
      <t xml:space="preserve"> 2022. </t>
    </r>
    <r>
      <rPr>
        <b/>
        <sz val="10"/>
        <rFont val="Arial"/>
        <family val="2"/>
      </rPr>
      <t xml:space="preserve">(mínimo </t>
    </r>
    <r>
      <rPr>
        <b/>
        <sz val="10"/>
        <color rgb="FFFF0000"/>
        <rFont val="Arial"/>
        <family val="2"/>
      </rPr>
      <t>xx</t>
    </r>
    <r>
      <rPr>
        <b/>
        <sz val="10"/>
        <rFont val="Arial"/>
        <family val="2"/>
      </rPr>
      <t xml:space="preserve"> meses de ejecución, máximo </t>
    </r>
    <r>
      <rPr>
        <b/>
        <sz val="10"/>
        <color rgb="FFFF0000"/>
        <rFont val="Arial"/>
        <family val="2"/>
      </rPr>
      <t>xxx</t>
    </r>
    <r>
      <rPr>
        <b/>
        <sz val="10"/>
        <rFont val="Arial"/>
        <family val="2"/>
      </rPr>
      <t xml:space="preserve"> meses). </t>
    </r>
  </si>
  <si>
    <t>Fecha de Término/End Date</t>
  </si>
  <si>
    <t>Fecha estimada de finalización del proyecto.</t>
  </si>
  <si>
    <t>Moneda/Currency</t>
  </si>
  <si>
    <t>El presupuesto debe ser elaborado en pesos mexicanos (MXN).</t>
  </si>
  <si>
    <t>Recomendaciones Generales:</t>
  </si>
  <si>
    <t>1) Su presupuesto debe estar completamente alineado en todas su secciones a su propuesta técnica y en el mismo detalle.</t>
  </si>
  <si>
    <t>2) Su presupuesto debe ser razonable e imputable a la propuesta técnica.</t>
  </si>
  <si>
    <t>3) Para determinar algunos costos, la Organización debe basarse en sus políticas y procesos internos que se encuentren establecidos en sus manuales, tales como: viáticos, sueldos, beneficios, tarifas a consultores, renta de salones para talleres, etc.</t>
  </si>
  <si>
    <t>5) La Organización debe de aplicar sus políticas establecidas en manuales para la implementación de este proyecto.</t>
  </si>
  <si>
    <t>6) La Organización debe mantener la contabilidad derivada de este proyecto con todos sus documentos soportes.</t>
  </si>
  <si>
    <t>8) Usted puede agregar cuantas líneas sean necesarias para completar su presupuesto.</t>
  </si>
  <si>
    <t>9) Se incluyen diversas unidades de medida en el formato las cuales solicitamos ponga atención en el momento de llenar su presupuesto.</t>
  </si>
  <si>
    <t>10) Verifique fórmulas e importes totales y borre los ejemplos incluidos en color rojo.</t>
  </si>
  <si>
    <t>11) Es importante siempre incluir notas en cada una de las líneas de presupuesto para entender la necesidad de cada equipo, producto o servicio que se solicite.
En el caso de los empleados, es necesario detallar las actividades que estará realizando cada uno. Incluir cómo es que se realizan los cálculos (beneficios, viajes). Remitirse a los ejemplos que se dan en la pestaña Budget FAA.</t>
  </si>
  <si>
    <t xml:space="preserve">Sueldos </t>
  </si>
  <si>
    <t>Columna A</t>
  </si>
  <si>
    <t>Columnas B a D</t>
  </si>
  <si>
    <t>Columna E</t>
  </si>
  <si>
    <t>Cantidad de meses que la persona en la posición trabajará para el proyecto.</t>
  </si>
  <si>
    <t>Columna F</t>
  </si>
  <si>
    <t>Incluir unidad de medida (meses o días).</t>
  </si>
  <si>
    <t>Columna G a H</t>
  </si>
  <si>
    <t>Llenar con el porcentaje de tiempo (nivel de esfuerzo) que cada posición contribuirá al proyecto.</t>
  </si>
  <si>
    <t>Columna I</t>
  </si>
  <si>
    <t xml:space="preserve">La columna se encuentra formulada para reflejar los totales por línea. </t>
  </si>
  <si>
    <t>Columna J</t>
  </si>
  <si>
    <t>Consideraciones Generales</t>
  </si>
  <si>
    <t xml:space="preserve">Se podrán agregar cuantas filas sean necesarias.
Copiar y verificar fórmulas. 
La jornada laboral no puede exceder de 40 horas semanales. 
El personal debe de ser contratado directamente por la Organización. </t>
  </si>
  <si>
    <t xml:space="preserve">Beneficios Complementarios </t>
  </si>
  <si>
    <t>Columnas B a H</t>
  </si>
  <si>
    <r>
      <t>Se Incluyen diferentes unidades de medida para que usted pueda llenar cada sección del presupuesto.</t>
    </r>
    <r>
      <rPr>
        <b/>
        <sz val="10"/>
        <rFont val="Arial"/>
        <family val="2"/>
      </rPr>
      <t xml:space="preserve"> 
Columna B a D; </t>
    </r>
    <r>
      <rPr>
        <sz val="10"/>
        <rFont val="Arial"/>
        <family val="2"/>
      </rPr>
      <t xml:space="preserve">Incluir el monto base bajo el cual están haciendo sus cálculos. 
</t>
    </r>
    <r>
      <rPr>
        <b/>
        <sz val="10"/>
        <rFont val="Arial"/>
        <family val="2"/>
      </rPr>
      <t>Columna E y F;</t>
    </r>
    <r>
      <rPr>
        <sz val="10"/>
        <rFont val="Arial"/>
        <family val="2"/>
      </rPr>
      <t xml:space="preserve"> numero de días correspondientes al beneficio. En el caso de SUA pueden incluir el % que corresponde al patrón pagar.
</t>
    </r>
    <r>
      <rPr>
        <b/>
        <sz val="10"/>
        <rFont val="Arial"/>
        <family val="2"/>
      </rPr>
      <t>Columna G y H</t>
    </r>
    <r>
      <rPr>
        <sz val="10"/>
        <rFont val="Arial"/>
        <family val="2"/>
      </rPr>
      <t xml:space="preserve">; incluir la medida que están utilizando, porcentaje o días del beneficio. </t>
    </r>
  </si>
  <si>
    <t>Se podrán agregar cuantas filas sean necesarias. 
Copiar y verificar fórmulas. 
Considerar las políticas internas bajo las cuales otorgan los beneficios de los empleados de la Organización incluidos en los MANUALES. 
Estos beneficios son atribuibles a empleados contratados bajo el esquema que la organización maneje (sueldos, sueldos asimilados o servicios profesionales independientes).</t>
  </si>
  <si>
    <t>Equipo</t>
  </si>
  <si>
    <t>Columnas A</t>
  </si>
  <si>
    <t>Enumerar el equipo que la Organización requiere para implementar el proyecto. La definición de equipo es aquel cuyo valor unitario es igual o mayor a 500 dólares y que tenga una vida útil mayor a 1 año. 
Todo equipo tiene que tener incidencia directa en la propuesta técnica de la Organización, por lo cual se solicita se explique claramente en las notas al presupuesto el motivo por el cual es necesario para la implementación del proyecto.</t>
  </si>
  <si>
    <t xml:space="preserve">Incluir el costo unitario del activo, el cual debe ser razonable y atribuible al proyecto. </t>
  </si>
  <si>
    <t>Columna E y F</t>
  </si>
  <si>
    <t>Incluir cantidad de piezas.</t>
  </si>
  <si>
    <t>G a H</t>
  </si>
  <si>
    <t>Incluir unidad de medida.</t>
  </si>
  <si>
    <t xml:space="preserve">Se podrán agregar cuantas filas sean necesarias. En caso de añadir nuevas filas, copiar y verificar fórmulas. </t>
  </si>
  <si>
    <t xml:space="preserve">Presupuesto Plan de Trabajo por Actividades o Entregables </t>
  </si>
  <si>
    <t>En este apartado la Organización debe dividir su Plan de trabajo por actividades.
Se incluyen varios ejemplos de cómo debe detallar el presupuesto por actividad considerando diferentes tipos de gastos. Es importante que considere que estos son solo ejemplos, más no limitan los conceptos que pueden solicitar en este presupuesto para el desarrollo de las actividades del proyecto. Cada costo deberá ser comprobable con facturas, cotizaciones, bitácoras de uso de automóvil, etc.</t>
  </si>
  <si>
    <t>Renta de Salones</t>
  </si>
  <si>
    <t>Tarifas acorde a valor mercado y alineado a políticas de contratación de la Organización.</t>
  </si>
  <si>
    <t>Pasajes Aéreos</t>
  </si>
  <si>
    <t>Los pasajes deben ser categoría económica.</t>
  </si>
  <si>
    <t>Hospedajes</t>
  </si>
  <si>
    <t>Tarifas acorde a valor mercado y alineado a políticas de la Organización.</t>
  </si>
  <si>
    <t>Viáticos</t>
  </si>
  <si>
    <t>Los importes por viáticos se deben determinar acorde a las políticas de la organización (alimentos, pasajes) y deben ser razonables e imputables al proyecto. Considerar el descontar de los viáticos aquellas comidas que sean otorgadas en las reuniones o talleres que organicen.</t>
  </si>
  <si>
    <t xml:space="preserve">Transporte/Taxis </t>
  </si>
  <si>
    <t>Incluir taxis viajes redondos casa-aeropuerto-casa; aeropuerto-hotel-aeropuerto, aeropueto-insitución a visitar-aeropuerto, transportes entre comunidades, gasolina, etc.</t>
  </si>
  <si>
    <t>Consultorías</t>
  </si>
  <si>
    <t>Otros Rubos</t>
  </si>
  <si>
    <t>Las actividades deben estar alineadas a la propuesta técnica y actividades para el logro de los objetivos, usted podrá agregar cuantos conceptos de gasto considere necesarios. El RSA sólo brinda algunos ejemplos para el llenado de esta sección del presupuesto.
Se pide que la Organización borre los ejemplos que les presentamos antes de enviar su propuesta al RSA.</t>
  </si>
  <si>
    <t>Costos Indirectos</t>
  </si>
  <si>
    <r>
      <rPr>
        <sz val="11"/>
        <rFont val="Calibri"/>
        <family val="2"/>
        <scheme val="minor"/>
      </rPr>
      <t xml:space="preserve">Los costos indirectos son aquellos correspondientes a las instalaciones de la organización y gastos administrativos que NO pueden ser identificados o atribuibles a un solo proyecto, en caso de que la Organización se encuentre implementando varios proyectos a la vez. Por ende, estos gastos deben de ser considerados de manera proporcional a la implementación de este proyecto. 
Algunos ejemplos son: renta, servicios de teléfono, internet, luz, agua, papelería, paquetería, mantenimiento de instalaciones así como de las herramientas de trabajo, personal administrativo que no está incluido en su propuesta y que indirectamente puede contribuir al proyecto, etc. 
Esta línea del presupuesto puede ser negociada una vez que su proyecto avance para ser financiado bajo el RSA y apliquemos una serie de encuestas para evaluar los controles internos de su Organización. 
Las regulaciones del Gobierno de los Estados Unidos 2 CFR 200.414 (instalaciones y administración), que se refieren a los costos indirectos, estipulan que una forma de financiar este rubro es a través de establecer un porcentaje fijo de costos indirectos por la vida del proyecto hasta del </t>
    </r>
    <r>
      <rPr>
        <b/>
        <sz val="11"/>
        <rFont val="Calibri"/>
        <family val="2"/>
        <scheme val="minor"/>
      </rPr>
      <t xml:space="preserve">10% </t>
    </r>
    <r>
      <rPr>
        <sz val="11"/>
        <rFont val="Calibri"/>
        <family val="2"/>
        <scheme val="minor"/>
      </rPr>
      <t xml:space="preserve">sobre el valor del presupuesto. A este porcentaje se le conoce como </t>
    </r>
    <r>
      <rPr>
        <b/>
        <sz val="11"/>
        <rFont val="Calibri"/>
        <family val="2"/>
        <scheme val="minor"/>
      </rPr>
      <t>minimies</t>
    </r>
    <r>
      <rPr>
        <sz val="11"/>
        <rFont val="Calibri"/>
        <family val="2"/>
        <scheme val="minor"/>
      </rPr>
      <t>.   Este cálculo excluye ciertos rubros tales como: compra de activos que excedan la cantidad de 5,000 dólares, financiamiento de becas a participantes a talleres, etc. 
Para efectos de la elaboración de su propuesta económica incluir el 10% de minimies.</t>
    </r>
    <r>
      <rPr>
        <b/>
        <sz val="11"/>
        <rFont val="Calibri"/>
        <family val="2"/>
        <scheme val="minor"/>
      </rPr>
      <t xml:space="preserve"> 
La celda está formulada, favor de no modificarla.</t>
    </r>
  </si>
  <si>
    <t>PRESUPUESTO SUBVENCIÓN A PRECIO FIJO/FAA GRANT BUDGET</t>
  </si>
  <si>
    <t>NOMBRE DE LA ORGANIZACIÓN/NAME OF ORGANIZATION</t>
  </si>
  <si>
    <t>Título Donación/Subaward Title:</t>
  </si>
  <si>
    <t>Fecha de Inicio/Start Date:</t>
  </si>
  <si>
    <t>dd/mm/aa</t>
  </si>
  <si>
    <t>Fecha de Término/End Date:</t>
  </si>
  <si>
    <t>Moneda/Currency:</t>
  </si>
  <si>
    <t>Pesos (MXN)</t>
  </si>
  <si>
    <t>Se brindan ejemplos marcados en color rojo para el llenado de este formato. Favor de borrar los ejemplos antes de entregar su propuesta.</t>
  </si>
  <si>
    <t>Descripción/Description</t>
  </si>
  <si>
    <t>Unidades de Medida /Measurement Unit (Frecuencia/Frequency)</t>
  </si>
  <si>
    <t>Total (MXN)</t>
  </si>
  <si>
    <t>Notas al Presupuesto/Budget Notes</t>
  </si>
  <si>
    <t>Sueldo Mensual/Monthly Salary</t>
  </si>
  <si>
    <t>#</t>
  </si>
  <si>
    <t>Meses/Months</t>
  </si>
  <si>
    <t>% Nivel de Esfuerzo/% Level of Effort</t>
  </si>
  <si>
    <t>A. Salarios/Salaries</t>
  </si>
  <si>
    <t>Ejemplo: Gerente de Programa/ Por definir</t>
  </si>
  <si>
    <t>Meses</t>
  </si>
  <si>
    <t>El tiempo del gerente de programa estará asignado a este proyecto en un 100%. Su sueldo mensual bruto es por 10,000 pesos y el período de implementación será de 13 meses.
Sus principales actividades son coordinar al personal, asistir a reuniones con autoridades, etc.</t>
  </si>
  <si>
    <t>Ejemplo: Coordinador de Vinculación/ Manuel Pérez</t>
  </si>
  <si>
    <t>TOTAL</t>
  </si>
  <si>
    <t>B. Beneficios Complementarios/Fringe Benefits</t>
  </si>
  <si>
    <t>Base de Cálculo /Calculation Base</t>
  </si>
  <si>
    <t>Cantidad/Quantity</t>
  </si>
  <si>
    <t>Total MXN</t>
  </si>
  <si>
    <t>Ejemplo: Aguinaldo</t>
  </si>
  <si>
    <t>días</t>
  </si>
  <si>
    <t>Ejemplo: Prima Vacacional</t>
  </si>
  <si>
    <t>Ejemplo: IMSS</t>
  </si>
  <si>
    <t>porcentaje</t>
  </si>
  <si>
    <t>Ejemplo: Impuesto sobre nómina</t>
  </si>
  <si>
    <t>C. Equipo/Equipment</t>
  </si>
  <si>
    <t>Costo Unitario/ Unit Cost</t>
  </si>
  <si>
    <t>Unidades/Unit</t>
  </si>
  <si>
    <t>Ejemplo: Proyector</t>
  </si>
  <si>
    <t>Pieza</t>
  </si>
  <si>
    <t>Ejemplo: Laptop</t>
  </si>
  <si>
    <t>pieza</t>
  </si>
  <si>
    <r>
      <t>Actividad/Activity 1:</t>
    </r>
    <r>
      <rPr>
        <b/>
        <sz val="12"/>
        <color rgb="FFFF0000"/>
        <rFont val="Calibri"/>
        <family val="2"/>
        <scheme val="minor"/>
      </rPr>
      <t xml:space="preserve"> Nombre y Descripción de la Actividad/Name and description of Activity</t>
    </r>
  </si>
  <si>
    <t>Persona /Person</t>
  </si>
  <si>
    <t>Ejemplo: Renta Salón- Reunión de arranque. Taller con aliados clave</t>
  </si>
  <si>
    <t>personas</t>
  </si>
  <si>
    <t>día</t>
  </si>
  <si>
    <t>reuniones</t>
  </si>
  <si>
    <t>2 reuniones cuyo objetivo es XXXXX. Para 10 personas cada una de 1 día completo. El costo incluye servicio de renta de salón, cafetería y comida.</t>
  </si>
  <si>
    <t>Ejemplo: Compra de suministros (papelería)</t>
  </si>
  <si>
    <t>Ejemplo: Compra de 2 pasajes aéreos</t>
  </si>
  <si>
    <t>viaje redondo</t>
  </si>
  <si>
    <t xml:space="preserve">Ejemplo: Hospedaje </t>
  </si>
  <si>
    <t>noche</t>
  </si>
  <si>
    <t>Ejemplo: Viáticos</t>
  </si>
  <si>
    <t>Ejemplo: Transporte/Taxis/Autobuses</t>
  </si>
  <si>
    <t>2 personas Taxis Casa-Aeropuerto-Casa. Asistencia taller XXXX.</t>
  </si>
  <si>
    <t>Ejemplo: Consultor (Juan López) Evaluación de Impacto</t>
  </si>
  <si>
    <t>persona</t>
  </si>
  <si>
    <t>Ejemplo: Tallerista prevención de violencia(por contratar)</t>
  </si>
  <si>
    <t>talleres</t>
  </si>
  <si>
    <t>La tarifa es por taller de 8 horas, incluye: preparación de materiales, impartición de taller, evaluación final y seguimiento.</t>
  </si>
  <si>
    <t>Ejemplo: Gasolina</t>
  </si>
  <si>
    <t>viajes</t>
  </si>
  <si>
    <t>Se solicita gasolina para viajar de la oficina ubicada en el XXXX a la comunidad ubicada en XXX, para asistir a la sesión con autoridades. La distancia es de 25Km, el auto de la organización es un vehículo modelo XXX cuyo consumo promedio es de  X km/lt. Se adjunta bitácora de uso de auto de la organización.</t>
  </si>
  <si>
    <r>
      <t>Actividad/Activity 2:</t>
    </r>
    <r>
      <rPr>
        <b/>
        <sz val="12"/>
        <color rgb="FFFF0000"/>
        <rFont val="Calibri"/>
        <family val="2"/>
        <scheme val="minor"/>
      </rPr>
      <t xml:space="preserve"> Nombre y Descripción de la Actividad/Name and description of Activity</t>
    </r>
  </si>
  <si>
    <t>Persona/Person</t>
  </si>
  <si>
    <t>Ejemplo: Renta de espacio para reuniones</t>
  </si>
  <si>
    <t>Renta de un espacio con mobiliario y equipo para sesiones de aprendizaje</t>
  </si>
  <si>
    <t>Ejemplo: Coffee break y comida</t>
  </si>
  <si>
    <t>Coffee break y comida para asistentes a sesiones de aprendizaje</t>
  </si>
  <si>
    <t>Aunque la política señala $600 por día, en este caso, se descuentan $200 porque la comida se incluye en el evento.</t>
  </si>
  <si>
    <t>Ejemplo: Transporte</t>
  </si>
  <si>
    <r>
      <t>Actividad/Activity 3:</t>
    </r>
    <r>
      <rPr>
        <b/>
        <sz val="12"/>
        <color rgb="FFFF0000"/>
        <rFont val="Calibri"/>
        <family val="2"/>
        <scheme val="minor"/>
      </rPr>
      <t xml:space="preserve"> Nombre y Descripción de la Actividad/Name and description of Activity</t>
    </r>
  </si>
  <si>
    <r>
      <t>Actividad/Activity 4:</t>
    </r>
    <r>
      <rPr>
        <b/>
        <sz val="12"/>
        <color rgb="FFFF0000"/>
        <rFont val="Calibri"/>
        <family val="2"/>
        <scheme val="minor"/>
      </rPr>
      <t xml:space="preserve"> Nombre y Descripción de la Actividad/Name and description of Activity</t>
    </r>
  </si>
  <si>
    <r>
      <t>Actividad/Activity 5:</t>
    </r>
    <r>
      <rPr>
        <b/>
        <sz val="12"/>
        <color rgb="FFFF0000"/>
        <rFont val="Calibri"/>
        <family val="2"/>
        <scheme val="minor"/>
      </rPr>
      <t xml:space="preserve"> Nombre y Descripción de la Actividad/Name and description of Activity</t>
    </r>
  </si>
  <si>
    <r>
      <t>Actividad/Activity 6:</t>
    </r>
    <r>
      <rPr>
        <b/>
        <sz val="12"/>
        <color rgb="FFFF0000"/>
        <rFont val="Calibri"/>
        <family val="2"/>
        <scheme val="minor"/>
      </rPr>
      <t xml:space="preserve"> Nombre y Descripción de la Actividad/Name and description of Activity</t>
    </r>
  </si>
  <si>
    <t>TOTAL  Actividades/Activities</t>
  </si>
  <si>
    <t>D. Costos Indirectos/Indirect Costs</t>
  </si>
  <si>
    <t>10% de Minimies</t>
  </si>
  <si>
    <t>TOTAL COSTO INDIRECTO/ INDIRECT COST</t>
  </si>
  <si>
    <t>TOTAL (A+B+C+D)</t>
  </si>
  <si>
    <t>Dummy_Budget-23Apr_R3</t>
  </si>
  <si>
    <t>Planned Activities</t>
  </si>
  <si>
    <t>Costs items</t>
  </si>
  <si>
    <t>Frequency</t>
  </si>
  <si>
    <t>Unit costs</t>
  </si>
  <si>
    <t>Days/Months</t>
  </si>
  <si>
    <t>People</t>
  </si>
  <si>
    <t>Sub-total</t>
  </si>
  <si>
    <t>Approximate USD</t>
  </si>
  <si>
    <t>discussion on tools, action plan, evaluation for organizational capacity development</t>
  </si>
  <si>
    <t>Internal meetings</t>
  </si>
  <si>
    <t xml:space="preserve">training on accounting software, financial management, business planning, strategic planning </t>
  </si>
  <si>
    <t>Trainings</t>
  </si>
  <si>
    <t>learning forum with local stakeholders, universities, local government, civils ocieaty</t>
  </si>
  <si>
    <t>Learning Forum</t>
  </si>
  <si>
    <t>office supplies, communication, utilities</t>
  </si>
  <si>
    <t>Operations/ Office Administration</t>
  </si>
  <si>
    <t>3 positions, one Porgram Manager(75% LOE) one Program Officer (75% LOE) one operations assisstant (75% LOE)</t>
  </si>
  <si>
    <t>Labor</t>
  </si>
  <si>
    <t>Total</t>
  </si>
  <si>
    <t>Calculation for Labor</t>
  </si>
  <si>
    <t>LOE</t>
  </si>
  <si>
    <t>Base Monthly Salary</t>
  </si>
  <si>
    <t>Months</t>
  </si>
  <si>
    <t>Sub Total</t>
  </si>
  <si>
    <t>Salaries</t>
  </si>
  <si>
    <t>sub-total</t>
  </si>
  <si>
    <t>13th-moth salary (Religious Festive Allowance)</t>
  </si>
  <si>
    <t>Total for labor</t>
  </si>
  <si>
    <t>MADANI Lead Partners</t>
  </si>
  <si>
    <t>Budget FAA</t>
  </si>
  <si>
    <t>Organization:</t>
  </si>
  <si>
    <t>IQS Starting date:</t>
  </si>
  <si>
    <t>COSI2019 Starting date:</t>
  </si>
  <si>
    <t>Project:</t>
  </si>
  <si>
    <t>USAID MADANI</t>
  </si>
  <si>
    <t>IQS End date:</t>
  </si>
  <si>
    <t>CSOSI 2019 End date:</t>
  </si>
  <si>
    <t>Location:</t>
  </si>
  <si>
    <t>IQS Ceiling Amount:</t>
  </si>
  <si>
    <t>CSOSI 2019 SubTask Amount:</t>
  </si>
  <si>
    <t>Milestones</t>
  </si>
  <si>
    <t>Activity/ Deliverable No</t>
  </si>
  <si>
    <t>Description</t>
  </si>
  <si>
    <t>Unit of Measurement (Frequency)</t>
  </si>
  <si>
    <t>Grand Total</t>
  </si>
  <si>
    <t>Budget Notes</t>
  </si>
  <si>
    <t>Formula 
Checked</t>
  </si>
  <si>
    <t>Unit Cost</t>
  </si>
  <si>
    <t>Person</t>
  </si>
  <si>
    <t>Unit</t>
  </si>
  <si>
    <t>Q</t>
  </si>
  <si>
    <t>%</t>
  </si>
  <si>
    <t>due date …</t>
  </si>
  <si>
    <t>Activity / Deliverable 1</t>
  </si>
  <si>
    <t>Learning Forum XXX at…. for …. persons (siapa saja pesertanya?)</t>
  </si>
  <si>
    <t>Meeting Package (Full day)</t>
  </si>
  <si>
    <t>person</t>
  </si>
  <si>
    <t>days</t>
  </si>
  <si>
    <t>time</t>
  </si>
  <si>
    <t>Time</t>
  </si>
  <si>
    <t>Penyediaan 1x makan siang dan 2x snacks selama acara. Tempat di Pemda, Rurang serba guna, dll</t>
  </si>
  <si>
    <t>package</t>
  </si>
  <si>
    <t>Penyediaan 1x makan siang dan 2x snacks selama acara Tempat: Hotel bintang 2 atau 3 dgn menggunakan Pembanding</t>
  </si>
  <si>
    <t>Activity / Deliverable 2</t>
  </si>
  <si>
    <t>Name of activity …. at … for … persons (siapa saja pesertanya?)</t>
  </si>
  <si>
    <t>Activity / Deliverable 3</t>
  </si>
  <si>
    <t>Meeting Package (Half day)</t>
  </si>
  <si>
    <t>Penyediaan 1x snack &amp; 1x makan siang selama acara. Tempat di Pemda, Rurang serba guna, dll</t>
  </si>
  <si>
    <t>Activity / Deliverable 4</t>
  </si>
  <si>
    <t>Meeting Package (full day meeting)</t>
  </si>
  <si>
    <t>night</t>
  </si>
  <si>
    <t>Capacity Development Activities</t>
  </si>
  <si>
    <t>Training  XXX at …. for …. Persons (Siapa saja pesertanya?)</t>
  </si>
  <si>
    <t>day</t>
  </si>
  <si>
    <t>Supplies (ATK)</t>
  </si>
  <si>
    <t>Perlengkapan alat tulis untuk 30 peserta</t>
  </si>
  <si>
    <t>TOTAL B. ACTIVITY</t>
  </si>
  <si>
    <t>A. Salaries</t>
  </si>
  <si>
    <t>A1</t>
  </si>
  <si>
    <t>A1.1</t>
  </si>
  <si>
    <t>Program Manager - Mr XX</t>
  </si>
  <si>
    <t>Month</t>
  </si>
  <si>
    <t>Example</t>
  </si>
  <si>
    <t>A1.2</t>
  </si>
  <si>
    <t>Administration Assistant - Ms. YY</t>
  </si>
  <si>
    <t>A1.3</t>
  </si>
  <si>
    <t>A2</t>
  </si>
  <si>
    <t>Religious Festive Allowance (THR)</t>
  </si>
  <si>
    <t>Refer to Indonesian Labor Regulation</t>
  </si>
  <si>
    <t>A2.2</t>
  </si>
  <si>
    <t>A2.3</t>
  </si>
  <si>
    <t>A2.4</t>
  </si>
  <si>
    <t>TOTAL A. Salaries</t>
  </si>
  <si>
    <t>B. Administrative costs</t>
  </si>
  <si>
    <t>B.1</t>
  </si>
  <si>
    <t xml:space="preserve">Office utilities </t>
  </si>
  <si>
    <t>Package</t>
  </si>
  <si>
    <t>B.2</t>
  </si>
  <si>
    <t>Communication (telephone and internet maintainance)</t>
  </si>
  <si>
    <t>TOTAL C. Administrative Cost</t>
  </si>
  <si>
    <t>TOTAL A &amp; B</t>
  </si>
  <si>
    <t>TOTAL Grants</t>
  </si>
  <si>
    <t>Sub Total 
(MADANI)</t>
  </si>
  <si>
    <t>Cost Share 
(Partner)</t>
  </si>
  <si>
    <t>I</t>
  </si>
  <si>
    <t>Total Cost Share</t>
  </si>
  <si>
    <t>A. Activities</t>
  </si>
  <si>
    <t>Activity (Deliverable 1)</t>
  </si>
  <si>
    <t xml:space="preserve">Learning Forum XXX at…. for …. persons </t>
  </si>
  <si>
    <t>Activity (Deliverable 2)</t>
  </si>
  <si>
    <t xml:space="preserve">Name of activity …. at … for 20 persons </t>
  </si>
  <si>
    <t>Activity (Deliverable 3)</t>
  </si>
  <si>
    <t xml:space="preserve">Name of activity …. at … for … persons </t>
  </si>
  <si>
    <t>Activity (Deliverable 4)</t>
  </si>
  <si>
    <t>TOTAL A. Activities</t>
  </si>
  <si>
    <t>B. Salaries</t>
  </si>
  <si>
    <t>13th-month salary allowance (Religious Festive Allowance (THR))</t>
  </si>
  <si>
    <t>TOTAL B. Salaries</t>
  </si>
  <si>
    <t>C. Administrative costs</t>
  </si>
  <si>
    <t>TOTAL B &amp; C</t>
  </si>
  <si>
    <t>TOTAL Grants MADANI (A+B+C)</t>
  </si>
  <si>
    <t>checked</t>
  </si>
  <si>
    <t>La Organización requiere un proyector, porque impartirá un total de 25 talleres. Con la compra de este artículo la Organización ya no necesitará rentar un proyector para cada evento que organice.</t>
  </si>
  <si>
    <t>La organización requiere la compra de 1 laptop porque contratará a una persona más para la implementación del proyecto para la recolección de información en comunidades.</t>
  </si>
  <si>
    <t>4) L3) Los costos deben incluir impuestos, ISR para sueldos y honorarios e IVA para gastos generales de la Organización.</t>
  </si>
  <si>
    <t xml:space="preserve">7) Al momento de preparar su presupuesto, deberán contar con evidencia suficiente y actualizada de los montos que se incluyen en el presupuesto ya que durante la revisión del presupuesto por parte del Comité de Selección, el Programa para la Resiliencia de la Sociedad Civil (RSA) solicitará documentos soporte tales como contratos de empleados, recibos de pago de empleados, contratos y /o cotizaciones de consultores, cotizaciones de servicios para verificar los costos de los equipos y/o servicios que se están solicitando así como políticas y manuales a los que se haga referencia. </t>
  </si>
  <si>
    <t>DDescripción o título de cada posición del personal que contribuirá a la implementación del proyecto en la organización. Ejemplo: Gerente Técnico.
En caso de que la Organización ya tenga contratado al personal que trabajará en el proyecto, también incluir NOMBRE de el/la empleado/a y TÍTULO de su puesto.</t>
  </si>
  <si>
    <r>
      <t>Se incluye un ejemplo para el llenado de esta sección. (Borrar el ejemplo para mostrar solo la solicitud de la Organización).</t>
    </r>
    <r>
      <rPr>
        <b/>
        <sz val="10"/>
        <rFont val="Arial"/>
        <family val="2"/>
      </rPr>
      <t xml:space="preserve">
Columna B a D;</t>
    </r>
    <r>
      <rPr>
        <sz val="10"/>
        <rFont val="Arial"/>
        <family val="2"/>
      </rPr>
      <t xml:space="preserve"> sueldo importe BRUTO mensual antes de retenciones de ISR y contribuciones obreras al IMSS. Los sueldos deben de ser razonables acorde a mercado, experiencia y funciones del candidato.
El RSA solicitará información soporte tal como contratos y recibos de pago para verificar la información de este apartado.
Es importante considerar los aumentos de sueldo si es que se tienen contemplados a lo largo de la implementación del proyecto. Estos incrementos deben estar establecidos dentro de sus políticas y ser demostrables cuando se les requiera</t>
    </r>
    <r>
      <rPr>
        <sz val="10"/>
        <color rgb="FFFF0000"/>
        <rFont val="Arial"/>
        <family val="2"/>
      </rPr>
      <t>.</t>
    </r>
    <r>
      <rPr>
        <sz val="10"/>
        <rFont val="Arial"/>
        <family val="2"/>
      </rPr>
      <t xml:space="preserve">
</t>
    </r>
  </si>
  <si>
    <t>Es obligatorio se incluyan notas al presupuesto para cada partida explicando funciones del personal, que deben ser necesarias y justificables para el cumplimiento de los objetivos de la propuesta técnica, y los criterios utilizados para sus cálculos. Está información es importante para el comité evaluador de las propuestas recibidas.
*sea tan explícito como considere necesario para que la explicación quede clara*</t>
  </si>
  <si>
    <r>
      <t xml:space="preserve">Enumerar los beneficios establecidos en la Ley Federal de Trabajo considerando que el equipo que colaborará en el Proyecto será contratado por la Organización a través de un contrato en el esquema que la organización maneja (sueldos, sueldos asimilados o servicios profesionales independientes). Cabe destacar que los beneficios deben estar ALINEADOS A LAS PRÁCTICAS Y POLÍTICAS DE LA ORGANIZACIÓN y establecidos por escrito en sus MANUALES. Si no cuentan con manuales y/o políticas, deberán apegarse a lo que establece la ley y a las prácticas de la organización.
Los datos presentados deben ser consistentes con las prácticas de la organización.
Incluir el nombre del beneficio, ejemplo: IMSS (cuotas patronales), Seguro de Gastos Médicos Mayores, Prima Vacacional, Aguinaldo, Impuesto sobre nóminas, etc. Los beneficios estarán directamente relacionados a los sueldos, esquema de contratación y en la </t>
    </r>
    <r>
      <rPr>
        <u/>
        <sz val="10"/>
        <rFont val="Arial"/>
        <family val="2"/>
      </rPr>
      <t>proporción</t>
    </r>
    <r>
      <rPr>
        <sz val="10"/>
        <rFont val="Arial"/>
        <family val="2"/>
      </rPr>
      <t xml:space="preserve"> correspondiente al nivel de esfuerzo o contribución  que cada empleado que contribuirá a su proyecto. </t>
    </r>
  </si>
  <si>
    <t>Es obligatorio se incluyan notas al presupuesto para describir detalladamente cómo estimaron cada partida y los criterios utilizados para sus cálculos según las políticas de la Organización. Esta información es importante para el comité evaluador de la propuestas recibidas.
*sea tan explícito como considere necesario para que la explicación quede clara*</t>
  </si>
  <si>
    <t>Es importante explique claramente el motivo por el cual el equipo es necesario para la implementación del proyecto. El comité de evaluación analizará detenidamente este rubro del presupuesto.
*sea tan explícito como considere necesario para que la explicación quede clara*</t>
  </si>
  <si>
    <t>Los trabajos de implementación deben de llevarse a cabo por el equipo de trabajo contratado como empleado dentro de esta propuesta. En caso que la Organización requiera contratar consultores serán para trabajos específicos y en temas que por sus características el equipo asignado a este proyecto no cuente con la experiencia necesaria.
Un/a consultor/a es un individuo con una profesión o conocimiento particular o que posee una habilidad especial por la que es contratado/a para llevar a cabo una tarea específica, sin embargo, esta persona no es un empleado de la organización, por lo que generalmente no se incluyen prestaciones adicionales en su tarifa. Por cada consultor/a ingrese nombre (si ya se tiene), el servicio que brindará, tarifa diaria y el tiempo estimado de su contrato. Enumerar los gastos a pagar de la subvención a los/as consultores/as (individualmente) además de sus tarifas (viajes, comidas, etc.). 
Agregar a la tarifa de consultoría, el 16% de IVA. La tarifa debe ser razonable e imputable al trabajo a desarrollar. 
El RSA solicitará comprobantes cuando las tarifas sean elevadas según servicios similares en México.
No se podrán subcontratar los trabajos de tal forma que la implementación la lleven a cabo externos a la Organización. 
La Organización estará encargada de enterar al SAT los impuestos retenidos a los consultores.</t>
  </si>
  <si>
    <t>Enumerar los consultores para la actividad describiendo los trabajos que realizará y cuales serán sus entregables. Incluir tarifa diaria, días de nivel de esfuerzo para cada uno. Ejemplo: consultor especialista en evaluación de impacto, responsable de entregar 5 estudios de impatcto (un por semana).</t>
  </si>
  <si>
    <t>Detallar las bases de sus cálculos e incluir archivo en excel con dichos cálculos.</t>
  </si>
  <si>
    <t>La Organización otorga a sus empleados 10 días de vacaciones al año y paga el 25% de prima vacacional conforme a la Ley. Detallar las bases de sus cálculos e incluir archivo en excel con dichos cálculos.</t>
  </si>
  <si>
    <t>La política por escrito de la Organización es pagar a sus empleados 15 días de aguinaldo. Detallar las bases de sus cálculos e incluir archivo en excel con dichos cálculos.</t>
  </si>
  <si>
    <t>Detallar las bases de sus cálculos e incluir archivo excel con dichos cálculos.</t>
  </si>
  <si>
    <t>personas (se entregará un kit por persona)</t>
  </si>
  <si>
    <t>Compra de suministros de papelería: libretas, plumas, gafetes, identificadores y plumones.</t>
  </si>
  <si>
    <t xml:space="preserve">2 boletos de avión viaje redondo CDMX-GDL-CDMX. Asistencia taller XXX/ visita a comunidad XXXX. </t>
  </si>
  <si>
    <t>1 noche de alojamiento para cada participante. Asistencia a taller XXXX/ visita a comunidad XXX, etc.</t>
  </si>
  <si>
    <t>2 días de viáticos que incluyen desayuno, comida y cena (descontar de los viáticos las comidas proporcionadas en las reuniones). Asistencia taller de XXXX/ visita a comunidades XXX, etc.</t>
  </si>
  <si>
    <t>Incluye, desayuno, comida y cena</t>
  </si>
  <si>
    <t>Trasaldo casa-hotel-aeropuerto/ traslado hotel-taller-hotel</t>
  </si>
  <si>
    <t>Contrato de consultoría</t>
  </si>
  <si>
    <t>Contrato de honorarios profesionales/consultoría</t>
  </si>
  <si>
    <t>auto</t>
  </si>
  <si>
    <t>Tanque de gasolina para transportar a 3 personas</t>
  </si>
  <si>
    <t>Espacio para reunir a 10 personas en dos días</t>
  </si>
  <si>
    <t>Servicio de coffee break por cada día de sesión y comida para cada participante</t>
  </si>
  <si>
    <t>Pago de viáticos a cada persona que incluye desayuno y cena</t>
  </si>
  <si>
    <t>Pago de autobús de cada viajero</t>
  </si>
  <si>
    <t>Pago de autobús a cada persona para viajes a 2 comunidades para evaluación de sesiones de aprendizaje.</t>
  </si>
  <si>
    <t>Revisar que el 10% no incluya becas, activos con valor mayor a 5,000 dólares. 
Ver información en la guía de llenado. 
Pago proporcional de renta de oficina, internet, luz, agua, gastos administrativos,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</si>
</sst>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1" formatCode="_(* #,##0_);_(* \(#,##0\);_(* &quot;-&quot;_);_(@_)"/>
    <numFmt numFmtId="43" formatCode="_(* #,##0.00_);_(* \(#,##0.00\);_(* &quot;-&quot;??_);_(@_)"/>
    <numFmt numFmtId="164" formatCode="_-* #,##0_-;\-* #,##0_-;_-* &quot;-&quot;_-;_-@_-"/>
    <numFmt numFmtId="165" formatCode="_-&quot;$&quot;* #,##0.00_-;\-&quot;$&quot;* #,##0.00_-;_-&quot;$&quot;* &quot;-&quot;??_-;_-@_-"/>
    <numFmt numFmtId="166" formatCode="_(* #,##0_);_(* \(#,##0\);_(* &quot;-&quot;??_);_(@_)"/>
    <numFmt numFmtId="167" formatCode="[$$-409]#,##0"/>
    <numFmt numFmtId="168" formatCode="&quot;$&quot;#,##0.00"/>
  </numFmts>
  <fonts count="14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8.5"/>
      <color rgb="FF000099"/>
      <name val="Cambria"/>
      <family val="1"/>
    </font>
    <font>
      <sz val="8"/>
      <color rgb="FF000099"/>
      <name val="Cambria"/>
      <family val="1"/>
    </font>
    <font>
      <sz val="12"/>
      <color indexed="8"/>
      <name val="Calibri"/>
      <family val="2"/>
      <scheme val="minor"/>
    </font>
    <font>
      <b/>
      <i/>
      <sz val="10"/>
      <color rgb="FF9900CC"/>
      <name val="Cambria"/>
      <family val="1"/>
    </font>
    <font>
      <sz val="10"/>
      <name val="Arial"/>
      <family val="2"/>
    </font>
    <font>
      <sz val="10"/>
      <name val="Calibri"/>
      <family val="2"/>
      <scheme val="minor"/>
    </font>
    <font>
      <sz val="11"/>
      <color indexed="8"/>
      <name val="Calibri"/>
      <family val="2"/>
      <scheme val="minor"/>
    </font>
    <font>
      <b/>
      <sz val="11"/>
      <color rgb="FFFF0000"/>
      <name val="Cambria"/>
      <family val="1"/>
    </font>
    <font>
      <sz val="8.5"/>
      <color rgb="FF000099"/>
      <name val="Cambria"/>
      <family val="1"/>
    </font>
    <font>
      <sz val="9"/>
      <name val="Calibri"/>
      <family val="2"/>
      <scheme val="minor"/>
    </font>
    <font>
      <b/>
      <sz val="10"/>
      <name val="Calibri"/>
      <family val="2"/>
      <scheme val="minor"/>
    </font>
    <font>
      <b/>
      <sz val="10"/>
      <color indexed="8"/>
      <name val="Calibri"/>
      <family val="2"/>
      <scheme val="minor"/>
    </font>
    <font>
      <b/>
      <sz val="9.5"/>
      <color rgb="FF000099"/>
      <name val="Cambria"/>
      <family val="1"/>
    </font>
    <font>
      <b/>
      <sz val="10.5"/>
      <color rgb="FF000099"/>
      <name val="Cambria"/>
      <family val="1"/>
    </font>
    <font>
      <b/>
      <sz val="10"/>
      <color rgb="FF000099"/>
      <name val="Cambria"/>
      <family val="1"/>
    </font>
    <font>
      <sz val="10"/>
      <color theme="1"/>
      <name val="Calibri"/>
      <family val="2"/>
      <scheme val="minor"/>
    </font>
    <font>
      <b/>
      <i/>
      <sz val="9.5"/>
      <color rgb="FF9900CC"/>
      <name val="Cambria"/>
      <family val="1"/>
    </font>
    <font>
      <b/>
      <sz val="11"/>
      <color indexed="8"/>
      <name val="Cambria"/>
      <family val="1"/>
    </font>
    <font>
      <b/>
      <sz val="11"/>
      <name val="Cambria"/>
      <family val="1"/>
    </font>
    <font>
      <sz val="11"/>
      <color theme="1"/>
      <name val="Cambria"/>
      <family val="1"/>
    </font>
    <font>
      <b/>
      <sz val="10.5"/>
      <color indexed="8"/>
      <name val="Calibri"/>
      <family val="2"/>
      <scheme val="minor"/>
    </font>
    <font>
      <b/>
      <sz val="10.5"/>
      <name val="Calibri"/>
      <family val="2"/>
      <scheme val="minor"/>
    </font>
    <font>
      <sz val="10.5"/>
      <name val="Calibri"/>
      <family val="2"/>
      <scheme val="minor"/>
    </font>
    <font>
      <b/>
      <i/>
      <sz val="10.5"/>
      <color rgb="FF000099"/>
      <name val="Calibri"/>
      <family val="2"/>
      <scheme val="minor"/>
    </font>
    <font>
      <b/>
      <i/>
      <sz val="8.5"/>
      <color rgb="FF000099"/>
      <name val="Cambria"/>
      <family val="1"/>
    </font>
    <font>
      <sz val="9.5"/>
      <name val="Calibri"/>
      <family val="2"/>
      <scheme val="minor"/>
    </font>
    <font>
      <sz val="10.5"/>
      <color theme="1"/>
      <name val="Calibri"/>
      <family val="2"/>
      <scheme val="minor"/>
    </font>
    <font>
      <sz val="10"/>
      <color indexed="8"/>
      <name val="Calibri"/>
      <family val="2"/>
      <scheme val="minor"/>
    </font>
    <font>
      <sz val="8"/>
      <color rgb="FF006600"/>
      <name val="Cambria"/>
      <family val="1"/>
    </font>
    <font>
      <sz val="10.5"/>
      <color indexed="8"/>
      <name val="Calibri"/>
      <family val="2"/>
      <scheme val="minor"/>
    </font>
    <font>
      <sz val="10.5"/>
      <color rgb="FF000099"/>
      <name val="Cambria"/>
      <family val="1"/>
    </font>
    <font>
      <sz val="10.5"/>
      <color rgb="FF000099"/>
      <name val="Calibri"/>
      <family val="2"/>
      <scheme val="minor"/>
    </font>
    <font>
      <sz val="12"/>
      <name val="Calibri"/>
      <family val="2"/>
      <scheme val="minor"/>
    </font>
    <font>
      <sz val="8"/>
      <name val="Calibri"/>
      <family val="2"/>
      <scheme val="minor"/>
    </font>
    <font>
      <sz val="11"/>
      <name val="Calibri"/>
      <family val="2"/>
      <scheme val="minor"/>
    </font>
    <font>
      <b/>
      <i/>
      <sz val="10.5"/>
      <name val="Calibri"/>
      <family val="2"/>
      <scheme val="minor"/>
    </font>
    <font>
      <b/>
      <sz val="8"/>
      <color rgb="FF006600"/>
      <name val="Cambria"/>
      <family val="1"/>
    </font>
    <font>
      <i/>
      <sz val="10.5"/>
      <color theme="1"/>
      <name val="Calibri"/>
      <family val="2"/>
      <scheme val="minor"/>
    </font>
    <font>
      <b/>
      <sz val="12"/>
      <color indexed="8"/>
      <name val="Calibri"/>
      <family val="2"/>
      <scheme val="minor"/>
    </font>
    <font>
      <b/>
      <sz val="11"/>
      <color indexed="8"/>
      <name val="Calibri"/>
      <family val="2"/>
      <scheme val="minor"/>
    </font>
    <font>
      <sz val="11"/>
      <color rgb="FF000099"/>
      <name val="Calibri"/>
      <family val="2"/>
      <scheme val="minor"/>
    </font>
    <font>
      <i/>
      <sz val="10"/>
      <color rgb="FF0000CC"/>
      <name val="Calibri"/>
      <family val="2"/>
      <scheme val="minor"/>
    </font>
    <font>
      <b/>
      <i/>
      <sz val="10.5"/>
      <color rgb="FF000099"/>
      <name val="Cambria"/>
      <family val="1"/>
    </font>
    <font>
      <b/>
      <sz val="11"/>
      <name val="Calibri"/>
      <family val="2"/>
      <scheme val="minor"/>
    </font>
    <font>
      <b/>
      <sz val="11"/>
      <name val="Calibri"/>
      <family val="2"/>
    </font>
    <font>
      <sz val="9"/>
      <name val="Cambria"/>
      <family val="1"/>
    </font>
    <font>
      <sz val="9"/>
      <color theme="1"/>
      <name val="Cambria"/>
      <family val="1"/>
    </font>
    <font>
      <b/>
      <i/>
      <sz val="10.5"/>
      <name val="Cambria"/>
      <family val="1"/>
    </font>
    <font>
      <sz val="10.5"/>
      <name val="Cambria"/>
      <family val="1"/>
    </font>
    <font>
      <b/>
      <sz val="16"/>
      <color rgb="FF000099"/>
      <name val="Cambria"/>
      <family val="1"/>
    </font>
    <font>
      <b/>
      <sz val="8"/>
      <color rgb="FF000099"/>
      <name val="Cambria"/>
      <family val="1"/>
    </font>
    <font>
      <b/>
      <sz val="7"/>
      <color rgb="FF000099"/>
      <name val="Cambria"/>
      <family val="1"/>
    </font>
    <font>
      <b/>
      <sz val="16"/>
      <name val="Cambria"/>
      <family val="1"/>
    </font>
    <font>
      <b/>
      <sz val="7"/>
      <color rgb="FF006600"/>
      <name val="Cambria"/>
      <family val="1"/>
    </font>
    <font>
      <sz val="8"/>
      <color rgb="FFFF0000"/>
      <name val="Cambria"/>
      <family val="1"/>
    </font>
    <font>
      <b/>
      <sz val="9"/>
      <color indexed="81"/>
      <name val="Tahoma"/>
      <family val="2"/>
    </font>
    <font>
      <sz val="9"/>
      <color indexed="81"/>
      <name val="Tahoma"/>
      <family val="2"/>
    </font>
    <font>
      <sz val="9"/>
      <color indexed="12"/>
      <name val="Tahoma"/>
      <family val="2"/>
    </font>
    <font>
      <b/>
      <sz val="14"/>
      <color rgb="FF000099"/>
      <name val="Calibri"/>
      <family val="2"/>
      <scheme val="minor"/>
    </font>
    <font>
      <b/>
      <sz val="12"/>
      <color rgb="FF000099"/>
      <name val="Calibri"/>
      <family val="2"/>
      <scheme val="minor"/>
    </font>
    <font>
      <b/>
      <sz val="12"/>
      <color rgb="FF000099"/>
      <name val="Cambria"/>
      <family val="1"/>
    </font>
    <font>
      <sz val="12"/>
      <color rgb="FF000099"/>
      <name val="Cambria"/>
      <family val="1"/>
    </font>
    <font>
      <sz val="12"/>
      <color theme="1"/>
      <name val="Calibri"/>
      <family val="2"/>
      <scheme val="minor"/>
    </font>
    <font>
      <b/>
      <sz val="10.5"/>
      <name val="Cambria"/>
      <family val="1"/>
    </font>
    <font>
      <b/>
      <i/>
      <sz val="9.5"/>
      <color rgb="FF000099"/>
      <name val="Calibri"/>
      <family val="2"/>
      <scheme val="minor"/>
    </font>
    <font>
      <b/>
      <sz val="9.5"/>
      <color rgb="FF000099"/>
      <name val="Calibri"/>
      <family val="2"/>
    </font>
    <font>
      <b/>
      <sz val="14"/>
      <name val="Calibri"/>
      <family val="2"/>
      <scheme val="minor"/>
    </font>
    <font>
      <b/>
      <i/>
      <sz val="9.5"/>
      <color rgb="FF000099"/>
      <name val="Cambria"/>
      <family val="1"/>
    </font>
    <font>
      <i/>
      <sz val="10.5"/>
      <color theme="1"/>
      <name val="Cambria"/>
      <family val="1"/>
    </font>
    <font>
      <b/>
      <i/>
      <sz val="11"/>
      <name val="Cambria"/>
      <family val="1"/>
    </font>
    <font>
      <i/>
      <sz val="8"/>
      <color rgb="FF006600"/>
      <name val="Cambria"/>
      <family val="1"/>
    </font>
    <font>
      <b/>
      <sz val="11"/>
      <color rgb="FF0000FF"/>
      <name val="Cambria"/>
      <family val="1"/>
    </font>
    <font>
      <b/>
      <sz val="10"/>
      <color rgb="FF0000FF"/>
      <name val="Calibri"/>
      <family val="2"/>
      <scheme val="minor"/>
    </font>
    <font>
      <sz val="10"/>
      <color rgb="FF0000FF"/>
      <name val="Calibri"/>
      <family val="2"/>
      <scheme val="minor"/>
    </font>
    <font>
      <sz val="9"/>
      <color indexed="12"/>
      <name val="Calibri"/>
      <family val="2"/>
    </font>
    <font>
      <sz val="10.5"/>
      <color rgb="FF006600"/>
      <name val="Cambria"/>
      <family val="1"/>
    </font>
    <font>
      <b/>
      <sz val="10.5"/>
      <color theme="1"/>
      <name val="Calibri"/>
      <family val="2"/>
      <scheme val="minor"/>
    </font>
    <font>
      <b/>
      <sz val="10.5"/>
      <color rgb="FF0000FF"/>
      <name val="Calibri"/>
      <family val="2"/>
      <scheme val="minor"/>
    </font>
    <font>
      <sz val="9.5"/>
      <color rgb="FF0000FF"/>
      <name val="Calibri"/>
      <family val="2"/>
      <scheme val="minor"/>
    </font>
    <font>
      <sz val="9"/>
      <color rgb="FF0000CC"/>
      <name val="Cambria"/>
      <family val="1"/>
    </font>
    <font>
      <b/>
      <i/>
      <sz val="9"/>
      <color rgb="FF000099"/>
      <name val="Cambria"/>
      <family val="1"/>
    </font>
    <font>
      <b/>
      <sz val="12"/>
      <color rgb="FF0000CC"/>
      <name val="Calibri"/>
      <family val="2"/>
      <scheme val="minor"/>
    </font>
    <font>
      <b/>
      <sz val="10.5"/>
      <color rgb="FF0000CC"/>
      <name val="Calibri"/>
      <family val="2"/>
      <scheme val="minor"/>
    </font>
    <font>
      <sz val="11"/>
      <color rgb="FF0000CC"/>
      <name val="Calibri"/>
      <family val="2"/>
      <scheme val="minor"/>
    </font>
    <font>
      <b/>
      <sz val="10"/>
      <color rgb="FF0000CC"/>
      <name val="Calibri"/>
      <family val="2"/>
      <scheme val="minor"/>
    </font>
    <font>
      <b/>
      <sz val="11"/>
      <color rgb="FF0000CC"/>
      <name val="Cambria"/>
      <family val="1"/>
    </font>
    <font>
      <sz val="10"/>
      <color rgb="FF0000CC"/>
      <name val="Calibri"/>
      <family val="2"/>
      <scheme val="minor"/>
    </font>
    <font>
      <sz val="10.5"/>
      <color rgb="FF0000CC"/>
      <name val="Calibri"/>
      <family val="2"/>
      <scheme val="minor"/>
    </font>
    <font>
      <b/>
      <i/>
      <sz val="11"/>
      <color rgb="FF0000CC"/>
      <name val="Cambria"/>
      <family val="1"/>
    </font>
    <font>
      <b/>
      <i/>
      <sz val="10.5"/>
      <color rgb="FF0000CC"/>
      <name val="Calibri"/>
      <family val="2"/>
      <scheme val="minor"/>
    </font>
    <font>
      <sz val="12"/>
      <color rgb="FF0000CC"/>
      <name val="Calibri"/>
      <family val="2"/>
      <scheme val="minor"/>
    </font>
    <font>
      <b/>
      <sz val="11"/>
      <color rgb="FF0000CC"/>
      <name val="Calibri"/>
      <family val="2"/>
    </font>
    <font>
      <b/>
      <i/>
      <sz val="10.5"/>
      <color rgb="FF0000CC"/>
      <name val="Cambria"/>
      <family val="1"/>
    </font>
    <font>
      <b/>
      <i/>
      <sz val="8"/>
      <color rgb="FF006600"/>
      <name val="Cambria"/>
      <family val="1"/>
    </font>
    <font>
      <b/>
      <i/>
      <sz val="10.5"/>
      <color theme="1"/>
      <name val="Calibri"/>
      <family val="2"/>
      <scheme val="minor"/>
    </font>
    <font>
      <b/>
      <i/>
      <sz val="10.5"/>
      <color theme="1"/>
      <name val="Cambria"/>
      <family val="1"/>
    </font>
    <font>
      <b/>
      <sz val="11"/>
      <color theme="1"/>
      <name val="Cambria"/>
      <family val="1"/>
    </font>
    <font>
      <b/>
      <i/>
      <sz val="9"/>
      <color rgb="FF000099"/>
      <name val="Calibri"/>
      <family val="2"/>
      <scheme val="minor"/>
    </font>
    <font>
      <b/>
      <i/>
      <sz val="9"/>
      <name val="Cambria"/>
      <family val="1"/>
    </font>
    <font>
      <b/>
      <sz val="9"/>
      <color indexed="81"/>
      <name val="Calibri"/>
      <family val="2"/>
    </font>
    <font>
      <sz val="9"/>
      <color indexed="81"/>
      <name val="Calibri"/>
      <family val="2"/>
    </font>
    <font>
      <i/>
      <sz val="9"/>
      <color rgb="FF000099"/>
      <name val="Calibri"/>
      <family val="2"/>
      <scheme val="minor"/>
    </font>
    <font>
      <i/>
      <sz val="9"/>
      <name val="Calibri"/>
      <family val="2"/>
      <scheme val="minor"/>
    </font>
    <font>
      <i/>
      <sz val="9"/>
      <color indexed="8"/>
      <name val="Calibri"/>
      <family val="2"/>
      <scheme val="minor"/>
    </font>
    <font>
      <i/>
      <sz val="9"/>
      <name val="Cambria"/>
      <family val="1"/>
    </font>
    <font>
      <i/>
      <sz val="9"/>
      <color rgb="FF0000FF"/>
      <name val="Cambria"/>
      <family val="1"/>
    </font>
    <font>
      <i/>
      <sz val="9"/>
      <color rgb="FF0000FF"/>
      <name val="Calibri"/>
      <family val="2"/>
      <scheme val="minor"/>
    </font>
    <font>
      <i/>
      <sz val="9"/>
      <name val="Calibri"/>
      <family val="2"/>
    </font>
    <font>
      <i/>
      <sz val="9"/>
      <color theme="1"/>
      <name val="Calibri"/>
      <family val="2"/>
      <scheme val="minor"/>
    </font>
    <font>
      <b/>
      <sz val="9"/>
      <color rgb="FF0000CC"/>
      <name val="Calibri"/>
      <family val="2"/>
      <scheme val="minor"/>
    </font>
    <font>
      <sz val="9"/>
      <color rgb="FF0000CC"/>
      <name val="Calibri"/>
      <family val="2"/>
      <scheme val="minor"/>
    </font>
    <font>
      <b/>
      <sz val="9"/>
      <color rgb="FF0000CC"/>
      <name val="Cambria"/>
      <family val="1"/>
    </font>
    <font>
      <b/>
      <i/>
      <sz val="9"/>
      <color rgb="FF0000CC"/>
      <name val="Cambria"/>
      <family val="1"/>
    </font>
    <font>
      <b/>
      <i/>
      <sz val="9"/>
      <color rgb="FF0000CC"/>
      <name val="Calibri"/>
      <family val="2"/>
      <scheme val="minor"/>
    </font>
    <font>
      <b/>
      <sz val="9"/>
      <color rgb="FF0000CC"/>
      <name val="Calibri"/>
      <family val="2"/>
    </font>
    <font>
      <i/>
      <sz val="9"/>
      <color rgb="FFFF0000"/>
      <name val="Calibri"/>
      <family val="2"/>
      <scheme val="minor"/>
    </font>
    <font>
      <b/>
      <sz val="10"/>
      <color rgb="FF0000CC"/>
      <name val="Cambria"/>
      <family val="1"/>
    </font>
    <font>
      <i/>
      <sz val="9.5"/>
      <name val="Calibri"/>
      <family val="2"/>
      <scheme val="minor"/>
    </font>
    <font>
      <b/>
      <sz val="9"/>
      <color rgb="FF000099"/>
      <name val="Calibri"/>
      <family val="2"/>
      <scheme val="minor"/>
    </font>
    <font>
      <b/>
      <sz val="9"/>
      <name val="Calibri"/>
      <family val="2"/>
      <scheme val="minor"/>
    </font>
    <font>
      <b/>
      <sz val="9"/>
      <color rgb="FFFF0000"/>
      <name val="Cambria"/>
      <family val="1"/>
    </font>
    <font>
      <b/>
      <sz val="9"/>
      <name val="Cambria"/>
      <family val="1"/>
    </font>
    <font>
      <sz val="9"/>
      <color rgb="FF000099"/>
      <name val="Calibri"/>
      <family val="2"/>
      <scheme val="minor"/>
    </font>
    <font>
      <sz val="9"/>
      <color rgb="FF0000FF"/>
      <name val="Calibri"/>
      <family val="2"/>
      <scheme val="minor"/>
    </font>
    <font>
      <b/>
      <sz val="9"/>
      <color rgb="FF000099"/>
      <name val="Cambria"/>
      <family val="1"/>
    </font>
    <font>
      <b/>
      <sz val="9"/>
      <color rgb="FF000099"/>
      <name val="Calibri"/>
      <family val="2"/>
    </font>
    <font>
      <b/>
      <i/>
      <sz val="11"/>
      <name val="Calibri"/>
      <family val="2"/>
      <scheme val="minor"/>
    </font>
    <font>
      <b/>
      <sz val="11"/>
      <color rgb="FFFF0000"/>
      <name val="Calibri"/>
      <family val="2"/>
      <scheme val="minor"/>
    </font>
    <font>
      <i/>
      <sz val="11"/>
      <color theme="1"/>
      <name val="Calibri"/>
      <family val="2"/>
      <scheme val="minor"/>
    </font>
    <font>
      <b/>
      <i/>
      <sz val="11"/>
      <color theme="1"/>
      <name val="Calibri"/>
      <family val="2"/>
      <scheme val="minor"/>
    </font>
    <font>
      <b/>
      <sz val="12"/>
      <name val="Calibri"/>
      <family val="2"/>
      <scheme val="minor"/>
    </font>
    <font>
      <b/>
      <sz val="12"/>
      <color rgb="FFFF0000"/>
      <name val="Calibri"/>
      <family val="2"/>
      <scheme val="minor"/>
    </font>
    <font>
      <b/>
      <i/>
      <sz val="12"/>
      <name val="Calibri"/>
      <family val="2"/>
      <scheme val="minor"/>
    </font>
    <font>
      <sz val="12"/>
      <color rgb="FFFF0000"/>
      <name val="Calibri"/>
      <family val="2"/>
      <scheme val="minor"/>
    </font>
    <font>
      <i/>
      <sz val="12"/>
      <name val="Calibri"/>
      <family val="2"/>
      <scheme val="minor"/>
    </font>
    <font>
      <b/>
      <i/>
      <sz val="14"/>
      <name val="Arial"/>
      <family val="2"/>
    </font>
    <font>
      <b/>
      <i/>
      <u/>
      <sz val="10"/>
      <name val="Arial"/>
      <family val="2"/>
    </font>
    <font>
      <b/>
      <i/>
      <sz val="10"/>
      <name val="Arial"/>
      <family val="2"/>
    </font>
    <font>
      <b/>
      <sz val="10"/>
      <name val="Arial"/>
      <family val="2"/>
    </font>
    <font>
      <b/>
      <i/>
      <u/>
      <sz val="12"/>
      <name val="Arial"/>
      <family val="2"/>
    </font>
    <font>
      <u/>
      <sz val="10"/>
      <name val="Arial"/>
      <family val="2"/>
    </font>
    <font>
      <b/>
      <i/>
      <sz val="12"/>
      <color rgb="FFFF0000"/>
      <name val="Calibri"/>
      <family val="2"/>
      <scheme val="minor"/>
    </font>
    <font>
      <b/>
      <sz val="10"/>
      <color rgb="FFFF0000"/>
      <name val="Arial"/>
      <family val="2"/>
    </font>
    <font>
      <sz val="10"/>
      <color rgb="FFFF0000"/>
      <name val="Arial"/>
      <family val="2"/>
    </font>
  </fonts>
  <fills count="2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5F1D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CE4D6"/>
        <bgColor indexed="64"/>
      </patternFill>
    </fill>
    <fill>
      <patternFill patternType="solid">
        <fgColor theme="7" tint="0.79998168889431442"/>
        <bgColor indexed="64"/>
      </patternFill>
    </fill>
    <fill>
      <patternFill patternType="solid">
        <fgColor rgb="FFD9E1F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CFFFF"/>
        <bgColor indexed="64"/>
      </patternFill>
    </fill>
    <fill>
      <patternFill patternType="solid">
        <fgColor rgb="FFCAFFAF"/>
        <bgColor indexed="64"/>
      </patternFill>
    </fill>
    <fill>
      <patternFill patternType="solid">
        <fgColor rgb="FFFFE79B"/>
        <bgColor indexed="64"/>
      </patternFill>
    </fill>
    <fill>
      <patternFill patternType="solid">
        <fgColor rgb="FFFFFF99"/>
        <bgColor indexed="64"/>
      </patternFill>
    </fill>
    <fill>
      <patternFill patternType="solid">
        <fgColor rgb="FFFDE7F7"/>
        <bgColor indexed="64"/>
      </patternFill>
    </fill>
  </fills>
  <borders count="65">
    <border>
      <left/>
      <right/>
      <top/>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style="thin">
        <color auto="1"/>
      </left>
      <right style="thin">
        <color auto="1"/>
      </right>
      <top/>
      <bottom style="double">
        <color auto="1"/>
      </bottom>
      <diagonal/>
    </border>
    <border>
      <left style="thin">
        <color auto="1"/>
      </left>
      <right/>
      <top/>
      <bottom style="double">
        <color auto="1"/>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right/>
      <top style="double">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bottom/>
      <diagonal/>
    </border>
    <border>
      <left/>
      <right style="thin">
        <color indexed="64"/>
      </right>
      <top/>
      <bottom/>
      <diagonal/>
    </border>
    <border>
      <left/>
      <right style="double">
        <color indexed="64"/>
      </right>
      <top/>
      <bottom/>
      <diagonal/>
    </border>
    <border>
      <left/>
      <right/>
      <top/>
      <bottom style="double">
        <color auto="1"/>
      </bottom>
      <diagonal/>
    </border>
    <border>
      <left/>
      <right style="double">
        <color indexed="64"/>
      </right>
      <top/>
      <bottom style="double">
        <color indexed="64"/>
      </bottom>
      <diagonal/>
    </border>
    <border>
      <left/>
      <right/>
      <top style="thin">
        <color indexed="64"/>
      </top>
      <bottom/>
      <diagonal/>
    </border>
    <border>
      <left/>
      <right/>
      <top style="thin">
        <color indexed="64"/>
      </top>
      <bottom style="double">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auto="1"/>
      </left>
      <right/>
      <top style="double">
        <color auto="1"/>
      </top>
      <bottom style="double">
        <color auto="1"/>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43" fontId="8" fillId="0" borderId="0" applyFill="0" applyBorder="0" applyAlignment="0" applyProtection="0"/>
    <xf numFmtId="9" fontId="8" fillId="0" borderId="0" applyFill="0" applyBorder="0" applyAlignment="0" applyProtection="0"/>
    <xf numFmtId="41" fontId="1" fillId="0" borderId="0" applyFont="0" applyFill="0" applyBorder="0" applyAlignment="0" applyProtection="0"/>
    <xf numFmtId="9" fontId="8" fillId="0" borderId="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3" fillId="0" borderId="0">
      <protection locked="0"/>
    </xf>
    <xf numFmtId="165" fontId="1" fillId="0" borderId="0" applyFont="0" applyFill="0" applyBorder="0" applyAlignment="0" applyProtection="0"/>
  </cellStyleXfs>
  <cellXfs count="826">
    <xf numFmtId="0" fontId="0" fillId="0" borderId="0" xfId="0"/>
    <xf numFmtId="0" fontId="1" fillId="0" borderId="0" xfId="0" applyFont="1" applyAlignment="1">
      <alignment vertical="center"/>
    </xf>
    <xf numFmtId="0" fontId="6" fillId="0" borderId="0" xfId="2" applyFont="1" applyAlignment="1">
      <alignment horizontal="center" vertical="center"/>
    </xf>
    <xf numFmtId="0" fontId="10" fillId="0" borderId="0" xfId="2" applyFont="1" applyAlignment="1">
      <alignment vertical="center" wrapText="1"/>
    </xf>
    <xf numFmtId="3" fontId="10" fillId="0" borderId="0" xfId="2" applyNumberFormat="1" applyFont="1" applyAlignment="1">
      <alignment vertical="center" wrapText="1"/>
    </xf>
    <xf numFmtId="164" fontId="12" fillId="0" borderId="0" xfId="3" applyFont="1" applyFill="1" applyAlignment="1">
      <alignment vertical="center" wrapText="1"/>
    </xf>
    <xf numFmtId="164" fontId="5" fillId="0" borderId="0" xfId="3" applyFont="1" applyFill="1" applyAlignment="1">
      <alignment vertical="center" wrapText="1"/>
    </xf>
    <xf numFmtId="164" fontId="4" fillId="0" borderId="0" xfId="3" applyFont="1" applyFill="1" applyBorder="1" applyAlignment="1">
      <alignment horizontal="center" vertical="center" wrapText="1"/>
    </xf>
    <xf numFmtId="164" fontId="5" fillId="0" borderId="0" xfId="3" applyFont="1" applyFill="1" applyBorder="1" applyAlignment="1">
      <alignment horizontal="center" vertical="center" wrapText="1"/>
    </xf>
    <xf numFmtId="3" fontId="15" fillId="2" borderId="0" xfId="2" applyNumberFormat="1" applyFont="1" applyFill="1" applyAlignment="1">
      <alignment horizontal="center" vertical="center" wrapText="1"/>
    </xf>
    <xf numFmtId="0" fontId="19" fillId="0" borderId="0" xfId="0" applyFont="1" applyAlignment="1">
      <alignment vertical="center" wrapText="1"/>
    </xf>
    <xf numFmtId="9" fontId="9" fillId="4" borderId="10" xfId="5" applyFont="1" applyFill="1" applyBorder="1" applyAlignment="1">
      <alignment horizontal="center" vertical="center" wrapText="1"/>
    </xf>
    <xf numFmtId="0" fontId="14" fillId="4" borderId="11" xfId="2" applyFont="1" applyFill="1" applyBorder="1" applyAlignment="1">
      <alignment horizontal="center" vertical="center" wrapText="1"/>
    </xf>
    <xf numFmtId="0" fontId="20" fillId="4" borderId="14" xfId="3" applyNumberFormat="1" applyFont="1" applyFill="1" applyBorder="1" applyAlignment="1">
      <alignment horizontal="center" vertical="center" wrapText="1"/>
    </xf>
    <xf numFmtId="0" fontId="20" fillId="4" borderId="10" xfId="3" applyNumberFormat="1" applyFont="1" applyFill="1" applyBorder="1" applyAlignment="1">
      <alignment horizontal="center" vertical="center" wrapText="1"/>
    </xf>
    <xf numFmtId="0" fontId="20" fillId="4" borderId="13" xfId="3" applyNumberFormat="1" applyFont="1" applyFill="1" applyBorder="1" applyAlignment="1">
      <alignment horizontal="center" vertical="center" wrapText="1"/>
    </xf>
    <xf numFmtId="164" fontId="4" fillId="0" borderId="0" xfId="3" applyFont="1" applyFill="1" applyBorder="1" applyAlignment="1">
      <alignment vertical="center" wrapText="1"/>
    </xf>
    <xf numFmtId="164" fontId="5" fillId="0" borderId="0" xfId="3" applyFont="1" applyFill="1" applyBorder="1" applyAlignment="1">
      <alignment vertical="center" wrapText="1"/>
    </xf>
    <xf numFmtId="3" fontId="21" fillId="2" borderId="0" xfId="2" applyNumberFormat="1" applyFont="1" applyFill="1" applyAlignment="1">
      <alignment vertical="center" wrapText="1"/>
    </xf>
    <xf numFmtId="0" fontId="23" fillId="0" borderId="0" xfId="0" applyFont="1" applyAlignment="1">
      <alignment vertical="center"/>
    </xf>
    <xf numFmtId="0" fontId="30" fillId="0" borderId="0" xfId="0" applyFont="1" applyAlignment="1">
      <alignment vertical="center"/>
    </xf>
    <xf numFmtId="0" fontId="31" fillId="0" borderId="20" xfId="2" applyFont="1" applyBorder="1" applyAlignment="1">
      <alignment horizontal="center" vertical="center"/>
    </xf>
    <xf numFmtId="0" fontId="9" fillId="0" borderId="8" xfId="2" applyFont="1" applyBorder="1" applyAlignment="1">
      <alignment vertical="center" wrapText="1"/>
    </xf>
    <xf numFmtId="166" fontId="9" fillId="0" borderId="8" xfId="4" applyNumberFormat="1" applyFont="1" applyFill="1" applyBorder="1" applyAlignment="1">
      <alignment vertical="center" wrapText="1"/>
    </xf>
    <xf numFmtId="9" fontId="9" fillId="0" borderId="8" xfId="5" applyFont="1" applyFill="1" applyBorder="1" applyAlignment="1">
      <alignment vertical="center" wrapText="1"/>
    </xf>
    <xf numFmtId="0" fontId="9" fillId="0" borderId="23" xfId="2" applyFont="1" applyBorder="1" applyAlignment="1">
      <alignment vertical="center" wrapText="1"/>
    </xf>
    <xf numFmtId="3" fontId="9" fillId="0" borderId="8" xfId="4" applyNumberFormat="1" applyFont="1" applyFill="1" applyBorder="1" applyAlignment="1">
      <alignment vertical="center" wrapText="1"/>
    </xf>
    <xf numFmtId="3" fontId="31" fillId="0" borderId="8" xfId="2" applyNumberFormat="1" applyFont="1" applyBorder="1" applyAlignment="1">
      <alignment vertical="center" wrapText="1"/>
    </xf>
    <xf numFmtId="3" fontId="31" fillId="0" borderId="24" xfId="2" applyNumberFormat="1" applyFont="1" applyBorder="1" applyAlignment="1">
      <alignment vertical="center" wrapText="1"/>
    </xf>
    <xf numFmtId="164" fontId="12" fillId="0" borderId="0" xfId="3" applyFont="1" applyFill="1" applyBorder="1" applyAlignment="1">
      <alignment vertical="center" wrapText="1"/>
    </xf>
    <xf numFmtId="164" fontId="12" fillId="0" borderId="25" xfId="3" applyFont="1" applyBorder="1" applyAlignment="1">
      <alignment vertical="center" wrapText="1"/>
    </xf>
    <xf numFmtId="164" fontId="12" fillId="0" borderId="8" xfId="3" applyFont="1" applyBorder="1" applyAlignment="1">
      <alignment vertical="center" wrapText="1"/>
    </xf>
    <xf numFmtId="164" fontId="12" fillId="0" borderId="26" xfId="3" applyFont="1" applyBorder="1" applyAlignment="1">
      <alignment vertical="center" wrapText="1"/>
    </xf>
    <xf numFmtId="164" fontId="32" fillId="0" borderId="0" xfId="3" applyFont="1" applyFill="1" applyBorder="1" applyAlignment="1">
      <alignment vertical="center" wrapText="1"/>
    </xf>
    <xf numFmtId="3" fontId="31" fillId="2" borderId="0" xfId="2" applyNumberFormat="1" applyFont="1" applyFill="1" applyAlignment="1">
      <alignment vertical="center" wrapText="1"/>
    </xf>
    <xf numFmtId="0" fontId="0" fillId="0" borderId="0" xfId="0" applyAlignment="1">
      <alignment vertical="center"/>
    </xf>
    <xf numFmtId="0" fontId="9" fillId="0" borderId="23" xfId="2" applyFont="1" applyBorder="1" applyAlignment="1">
      <alignment vertical="center"/>
    </xf>
    <xf numFmtId="0" fontId="9" fillId="0" borderId="24" xfId="2" applyFont="1" applyBorder="1" applyAlignment="1">
      <alignment vertical="center" wrapText="1"/>
    </xf>
    <xf numFmtId="0" fontId="31" fillId="0" borderId="21" xfId="2" applyFont="1" applyBorder="1" applyAlignment="1">
      <alignment vertical="center"/>
    </xf>
    <xf numFmtId="0" fontId="31" fillId="0" borderId="21" xfId="2" applyFont="1" applyBorder="1" applyAlignment="1">
      <alignment vertical="center" wrapText="1"/>
    </xf>
    <xf numFmtId="166" fontId="9" fillId="0" borderId="21" xfId="4" applyNumberFormat="1" applyFont="1" applyBorder="1" applyAlignment="1">
      <alignment vertical="center" wrapText="1"/>
    </xf>
    <xf numFmtId="0" fontId="9" fillId="0" borderId="21" xfId="2" applyFont="1" applyBorder="1" applyAlignment="1">
      <alignment vertical="center" wrapText="1"/>
    </xf>
    <xf numFmtId="9" fontId="9" fillId="0" borderId="21" xfId="5" applyFont="1" applyFill="1" applyBorder="1" applyAlignment="1">
      <alignment vertical="center" wrapText="1"/>
    </xf>
    <xf numFmtId="3" fontId="9" fillId="0" borderId="21" xfId="4" applyNumberFormat="1" applyFont="1" applyFill="1" applyBorder="1" applyAlignment="1">
      <alignment vertical="center" wrapText="1"/>
    </xf>
    <xf numFmtId="3" fontId="31" fillId="0" borderId="21" xfId="2" applyNumberFormat="1" applyFont="1" applyBorder="1" applyAlignment="1">
      <alignment vertical="center" wrapText="1"/>
    </xf>
    <xf numFmtId="164" fontId="12" fillId="0" borderId="20" xfId="3" applyFont="1" applyBorder="1" applyAlignment="1">
      <alignment vertical="center" wrapText="1"/>
    </xf>
    <xf numFmtId="164" fontId="12" fillId="0" borderId="21" xfId="3" applyFont="1" applyBorder="1" applyAlignment="1">
      <alignment vertical="center" wrapText="1"/>
    </xf>
    <xf numFmtId="164" fontId="12" fillId="0" borderId="22" xfId="3" applyFont="1" applyBorder="1" applyAlignment="1">
      <alignment vertical="center" wrapText="1"/>
    </xf>
    <xf numFmtId="0" fontId="24" fillId="0" borderId="20" xfId="2" applyFont="1" applyBorder="1" applyAlignment="1">
      <alignment horizontal="center" vertical="center"/>
    </xf>
    <xf numFmtId="0" fontId="26" fillId="0" borderId="21" xfId="2" applyFont="1" applyBorder="1" applyAlignment="1">
      <alignment vertical="center" wrapText="1"/>
    </xf>
    <xf numFmtId="9" fontId="26" fillId="0" borderId="21" xfId="5" applyFont="1" applyFill="1" applyBorder="1" applyAlignment="1">
      <alignment vertical="center" wrapText="1"/>
    </xf>
    <xf numFmtId="3" fontId="26" fillId="0" borderId="21" xfId="4" applyNumberFormat="1" applyFont="1" applyFill="1" applyBorder="1" applyAlignment="1">
      <alignment vertical="center" wrapText="1"/>
    </xf>
    <xf numFmtId="166" fontId="36" fillId="0" borderId="21" xfId="4" applyNumberFormat="1" applyFont="1" applyBorder="1" applyAlignment="1">
      <alignment vertical="center" wrapText="1"/>
    </xf>
    <xf numFmtId="0" fontId="36" fillId="0" borderId="21" xfId="2" applyFont="1" applyBorder="1" applyAlignment="1">
      <alignment vertical="center" wrapText="1"/>
    </xf>
    <xf numFmtId="3" fontId="36" fillId="0" borderId="21" xfId="4" applyNumberFormat="1" applyFont="1" applyFill="1" applyBorder="1" applyAlignment="1">
      <alignment vertical="center" wrapText="1"/>
    </xf>
    <xf numFmtId="3" fontId="6" fillId="0" borderId="21" xfId="2" applyNumberFormat="1" applyFont="1" applyBorder="1" applyAlignment="1">
      <alignment vertical="center" wrapText="1"/>
    </xf>
    <xf numFmtId="3" fontId="6" fillId="2" borderId="0" xfId="2" applyNumberFormat="1" applyFont="1" applyFill="1" applyAlignment="1">
      <alignment vertical="center" wrapText="1"/>
    </xf>
    <xf numFmtId="3" fontId="10" fillId="2" borderId="0" xfId="2" applyNumberFormat="1" applyFont="1" applyFill="1" applyAlignment="1">
      <alignment vertical="center" wrapText="1"/>
    </xf>
    <xf numFmtId="0" fontId="6" fillId="0" borderId="27" xfId="2" applyFont="1" applyBorder="1" applyAlignment="1">
      <alignment horizontal="center" vertical="center"/>
    </xf>
    <xf numFmtId="0" fontId="6" fillId="0" borderId="29" xfId="2" applyFont="1" applyBorder="1" applyAlignment="1">
      <alignment vertical="center"/>
    </xf>
    <xf numFmtId="9" fontId="6" fillId="0" borderId="30" xfId="2" applyNumberFormat="1" applyFont="1" applyBorder="1" applyAlignment="1">
      <alignment horizontal="left" vertical="center" wrapText="1"/>
    </xf>
    <xf numFmtId="166" fontId="9" fillId="0" borderId="28" xfId="4" applyNumberFormat="1" applyFont="1" applyBorder="1" applyAlignment="1">
      <alignment horizontal="left" vertical="center" wrapText="1"/>
    </xf>
    <xf numFmtId="0" fontId="10" fillId="0" borderId="28" xfId="2" applyFont="1" applyBorder="1" applyAlignment="1">
      <alignment vertical="center" wrapText="1"/>
    </xf>
    <xf numFmtId="9" fontId="9" fillId="0" borderId="28" xfId="5" applyFont="1" applyFill="1" applyBorder="1" applyAlignment="1">
      <alignment vertical="center" wrapText="1"/>
    </xf>
    <xf numFmtId="0" fontId="10" fillId="0" borderId="29" xfId="2" applyFont="1" applyBorder="1" applyAlignment="1">
      <alignment vertical="center" wrapText="1"/>
    </xf>
    <xf numFmtId="3" fontId="9" fillId="0" borderId="28" xfId="4" applyNumberFormat="1" applyFont="1" applyFill="1" applyBorder="1" applyAlignment="1">
      <alignment vertical="center" wrapText="1"/>
    </xf>
    <xf numFmtId="3" fontId="10" fillId="0" borderId="30" xfId="2" applyNumberFormat="1" applyFont="1" applyBorder="1" applyAlignment="1">
      <alignment horizontal="left" vertical="center" wrapText="1"/>
    </xf>
    <xf numFmtId="164" fontId="12" fillId="0" borderId="0" xfId="3" applyFont="1" applyFill="1" applyBorder="1" applyAlignment="1">
      <alignment horizontal="left" vertical="center" wrapText="1"/>
    </xf>
    <xf numFmtId="164" fontId="12" fillId="0" borderId="25" xfId="3" applyFont="1" applyBorder="1" applyAlignment="1">
      <alignment horizontal="left" vertical="center" wrapText="1"/>
    </xf>
    <xf numFmtId="164" fontId="12" fillId="0" borderId="8" xfId="3" applyFont="1" applyBorder="1" applyAlignment="1">
      <alignment horizontal="left" vertical="center" wrapText="1"/>
    </xf>
    <xf numFmtId="164" fontId="12" fillId="0" borderId="26" xfId="3" applyFont="1" applyBorder="1" applyAlignment="1">
      <alignment horizontal="left" vertical="center" wrapText="1"/>
    </xf>
    <xf numFmtId="164" fontId="32" fillId="0" borderId="0" xfId="3" applyFont="1" applyFill="1" applyBorder="1" applyAlignment="1">
      <alignment horizontal="left" vertical="center" wrapText="1"/>
    </xf>
    <xf numFmtId="3" fontId="10" fillId="2" borderId="0" xfId="2" applyNumberFormat="1" applyFont="1" applyFill="1" applyAlignment="1">
      <alignment horizontal="left" vertical="center" wrapText="1"/>
    </xf>
    <xf numFmtId="164" fontId="28" fillId="0" borderId="0" xfId="3" applyFont="1" applyFill="1" applyBorder="1" applyAlignment="1">
      <alignment vertical="center"/>
    </xf>
    <xf numFmtId="164" fontId="40" fillId="0" borderId="0" xfId="3" applyFont="1" applyFill="1" applyBorder="1" applyAlignment="1">
      <alignment vertical="center"/>
    </xf>
    <xf numFmtId="3" fontId="39" fillId="2" borderId="0" xfId="2" applyNumberFormat="1" applyFont="1" applyFill="1" applyAlignment="1">
      <alignment vertical="center"/>
    </xf>
    <xf numFmtId="0" fontId="41" fillId="0" borderId="0" xfId="0" applyFont="1" applyAlignment="1">
      <alignment vertical="center"/>
    </xf>
    <xf numFmtId="0" fontId="42" fillId="0" borderId="32" xfId="2" applyFont="1" applyBorder="1" applyAlignment="1">
      <alignment horizontal="left" vertical="center"/>
    </xf>
    <xf numFmtId="0" fontId="42" fillId="0" borderId="0" xfId="2" applyFont="1" applyAlignment="1">
      <alignment vertical="center"/>
    </xf>
    <xf numFmtId="0" fontId="6" fillId="0" borderId="0" xfId="2" applyFont="1" applyAlignment="1">
      <alignment vertical="center" wrapText="1"/>
    </xf>
    <xf numFmtId="166" fontId="9" fillId="0" borderId="0" xfId="4" applyNumberFormat="1" applyFont="1" applyBorder="1" applyAlignment="1">
      <alignment vertical="center" wrapText="1"/>
    </xf>
    <xf numFmtId="9" fontId="9" fillId="0" borderId="0" xfId="5" applyFont="1" applyBorder="1" applyAlignment="1">
      <alignment vertical="center" wrapText="1"/>
    </xf>
    <xf numFmtId="3" fontId="10" fillId="0" borderId="33" xfId="2" applyNumberFormat="1" applyFont="1" applyBorder="1" applyAlignment="1">
      <alignment vertical="center" wrapText="1"/>
    </xf>
    <xf numFmtId="3" fontId="38" fillId="0" borderId="34" xfId="2" applyNumberFormat="1" applyFont="1" applyBorder="1" applyAlignment="1">
      <alignment vertical="center" wrapText="1"/>
    </xf>
    <xf numFmtId="0" fontId="22" fillId="5" borderId="21" xfId="2" applyFont="1" applyFill="1" applyBorder="1" applyAlignment="1">
      <alignment vertical="center" wrapText="1"/>
    </xf>
    <xf numFmtId="3" fontId="21" fillId="5" borderId="21" xfId="2" applyNumberFormat="1" applyFont="1" applyFill="1" applyBorder="1" applyAlignment="1">
      <alignment horizontal="right" vertical="center" wrapText="1"/>
    </xf>
    <xf numFmtId="3" fontId="22" fillId="5" borderId="22" xfId="2" applyNumberFormat="1" applyFont="1" applyFill="1" applyBorder="1" applyAlignment="1">
      <alignment horizontal="right" vertical="center" wrapText="1"/>
    </xf>
    <xf numFmtId="164" fontId="4" fillId="0" borderId="0" xfId="3" applyFont="1" applyFill="1" applyBorder="1" applyAlignment="1">
      <alignment horizontal="right" vertical="center" wrapText="1"/>
    </xf>
    <xf numFmtId="164" fontId="4" fillId="5" borderId="20" xfId="3" applyFont="1" applyFill="1" applyBorder="1" applyAlignment="1">
      <alignment horizontal="right" vertical="center" wrapText="1"/>
    </xf>
    <xf numFmtId="164" fontId="4" fillId="5" borderId="21" xfId="3" applyFont="1" applyFill="1" applyBorder="1" applyAlignment="1">
      <alignment horizontal="right" vertical="center" wrapText="1"/>
    </xf>
    <xf numFmtId="164" fontId="4" fillId="5" borderId="22" xfId="3" applyFont="1" applyFill="1" applyBorder="1" applyAlignment="1">
      <alignment horizontal="right" vertical="center" wrapText="1"/>
    </xf>
    <xf numFmtId="164" fontId="32" fillId="0" borderId="0" xfId="3" applyFont="1" applyFill="1" applyBorder="1" applyAlignment="1">
      <alignment horizontal="right" vertical="center" wrapText="1"/>
    </xf>
    <xf numFmtId="3" fontId="21" fillId="2" borderId="0" xfId="2" applyNumberFormat="1" applyFont="1" applyFill="1" applyAlignment="1">
      <alignment horizontal="right" vertical="center" wrapText="1"/>
    </xf>
    <xf numFmtId="164" fontId="12" fillId="0" borderId="20" xfId="3" applyFont="1" applyFill="1" applyBorder="1" applyAlignment="1">
      <alignment vertical="center" wrapText="1"/>
    </xf>
    <xf numFmtId="164" fontId="12" fillId="0" borderId="21" xfId="3" applyFont="1" applyFill="1" applyBorder="1" applyAlignment="1">
      <alignment vertical="center" wrapText="1"/>
    </xf>
    <xf numFmtId="164" fontId="12" fillId="0" borderId="22" xfId="3" applyFont="1" applyFill="1" applyBorder="1" applyAlignment="1">
      <alignment vertical="center" wrapText="1"/>
    </xf>
    <xf numFmtId="164" fontId="12" fillId="0" borderId="25" xfId="3" applyFont="1" applyFill="1" applyBorder="1" applyAlignment="1">
      <alignment vertical="center" wrapText="1"/>
    </xf>
    <xf numFmtId="164" fontId="12" fillId="0" borderId="8" xfId="3" applyFont="1" applyFill="1" applyBorder="1" applyAlignment="1">
      <alignment vertical="center" wrapText="1"/>
    </xf>
    <xf numFmtId="164" fontId="12" fillId="0" borderId="26" xfId="3" applyFont="1" applyFill="1" applyBorder="1" applyAlignment="1">
      <alignment vertical="center" wrapText="1"/>
    </xf>
    <xf numFmtId="3" fontId="14" fillId="0" borderId="8" xfId="2" applyNumberFormat="1" applyFont="1" applyBorder="1" applyAlignment="1">
      <alignment vertical="center" wrapText="1"/>
    </xf>
    <xf numFmtId="3" fontId="15" fillId="2" borderId="0" xfId="2" applyNumberFormat="1" applyFont="1" applyFill="1" applyAlignment="1">
      <alignment vertical="center" wrapText="1"/>
    </xf>
    <xf numFmtId="3" fontId="9" fillId="0" borderId="8" xfId="2" applyNumberFormat="1" applyFont="1" applyBorder="1" applyAlignment="1">
      <alignment vertical="center" wrapText="1"/>
    </xf>
    <xf numFmtId="3" fontId="9" fillId="2" borderId="0" xfId="2" applyNumberFormat="1" applyFont="1" applyFill="1" applyAlignment="1">
      <alignment vertical="center" wrapText="1"/>
    </xf>
    <xf numFmtId="3" fontId="14" fillId="0" borderId="21" xfId="2" applyNumberFormat="1" applyFont="1" applyBorder="1" applyAlignment="1">
      <alignment vertical="center" wrapText="1"/>
    </xf>
    <xf numFmtId="164" fontId="4" fillId="0" borderId="20" xfId="3" applyFont="1" applyFill="1" applyBorder="1" applyAlignment="1">
      <alignment vertical="center" wrapText="1"/>
    </xf>
    <xf numFmtId="164" fontId="4" fillId="0" borderId="21" xfId="3" applyFont="1" applyFill="1" applyBorder="1" applyAlignment="1">
      <alignment vertical="center" wrapText="1"/>
    </xf>
    <xf numFmtId="164" fontId="4" fillId="0" borderId="22" xfId="3" applyFont="1" applyFill="1" applyBorder="1" applyAlignment="1">
      <alignment vertical="center" wrapText="1"/>
    </xf>
    <xf numFmtId="0" fontId="9" fillId="0" borderId="24" xfId="2" applyFont="1" applyBorder="1" applyAlignment="1">
      <alignment vertical="center"/>
    </xf>
    <xf numFmtId="0" fontId="9" fillId="0" borderId="21" xfId="2" applyFont="1" applyBorder="1" applyAlignment="1">
      <alignment vertical="center"/>
    </xf>
    <xf numFmtId="166" fontId="9" fillId="0" borderId="21" xfId="4" applyNumberFormat="1" applyFont="1" applyFill="1" applyBorder="1" applyAlignment="1">
      <alignment vertical="center" wrapText="1"/>
    </xf>
    <xf numFmtId="3" fontId="9" fillId="0" borderId="21" xfId="2" applyNumberFormat="1" applyFont="1" applyBorder="1" applyAlignment="1">
      <alignment vertical="center" wrapText="1"/>
    </xf>
    <xf numFmtId="3" fontId="15" fillId="0" borderId="21" xfId="2" applyNumberFormat="1" applyFont="1" applyBorder="1" applyAlignment="1">
      <alignment vertical="center" wrapText="1"/>
    </xf>
    <xf numFmtId="0" fontId="9" fillId="0" borderId="29" xfId="2" applyFont="1" applyBorder="1" applyAlignment="1">
      <alignment vertical="center"/>
    </xf>
    <xf numFmtId="164" fontId="28" fillId="5" borderId="20" xfId="3" applyFont="1" applyFill="1" applyBorder="1" applyAlignment="1">
      <alignment vertical="center"/>
    </xf>
    <xf numFmtId="164" fontId="28" fillId="5" borderId="21" xfId="3" applyFont="1" applyFill="1" applyBorder="1" applyAlignment="1">
      <alignment vertical="center"/>
    </xf>
    <xf numFmtId="164" fontId="28" fillId="5" borderId="22" xfId="3" applyFont="1" applyFill="1" applyBorder="1" applyAlignment="1">
      <alignment vertical="center"/>
    </xf>
    <xf numFmtId="166" fontId="47" fillId="0" borderId="32" xfId="4" applyNumberFormat="1" applyFont="1" applyFill="1" applyBorder="1" applyAlignment="1">
      <alignment vertical="center"/>
    </xf>
    <xf numFmtId="166" fontId="47" fillId="0" borderId="21" xfId="4" applyNumberFormat="1" applyFont="1" applyFill="1" applyBorder="1" applyAlignment="1">
      <alignment horizontal="right" vertical="center"/>
    </xf>
    <xf numFmtId="166" fontId="48" fillId="0" borderId="21" xfId="4" applyNumberFormat="1" applyFont="1" applyFill="1" applyBorder="1" applyAlignment="1">
      <alignment horizontal="right" vertical="center"/>
    </xf>
    <xf numFmtId="166" fontId="48" fillId="0" borderId="21" xfId="4" applyNumberFormat="1" applyFont="1" applyFill="1" applyBorder="1" applyAlignment="1">
      <alignment vertical="center"/>
    </xf>
    <xf numFmtId="3" fontId="48" fillId="0" borderId="24" xfId="2" applyNumberFormat="1" applyFont="1" applyBorder="1" applyAlignment="1">
      <alignment vertical="center" wrapText="1"/>
    </xf>
    <xf numFmtId="3" fontId="48" fillId="2" borderId="0" xfId="2" applyNumberFormat="1" applyFont="1" applyFill="1" applyAlignment="1">
      <alignment vertical="center" wrapText="1"/>
    </xf>
    <xf numFmtId="0" fontId="47" fillId="6" borderId="21" xfId="2" applyFont="1" applyFill="1" applyBorder="1" applyAlignment="1">
      <alignment vertical="center" wrapText="1"/>
    </xf>
    <xf numFmtId="0" fontId="22" fillId="6" borderId="21" xfId="2" applyFont="1" applyFill="1" applyBorder="1" applyAlignment="1">
      <alignment vertical="center" wrapText="1"/>
    </xf>
    <xf numFmtId="0" fontId="22" fillId="7" borderId="21" xfId="2" applyFont="1" applyFill="1" applyBorder="1" applyAlignment="1">
      <alignment vertical="center" wrapText="1"/>
    </xf>
    <xf numFmtId="3" fontId="21" fillId="6" borderId="21" xfId="2" applyNumberFormat="1" applyFont="1" applyFill="1" applyBorder="1" applyAlignment="1">
      <alignment horizontal="right" vertical="center" wrapText="1"/>
    </xf>
    <xf numFmtId="164" fontId="4" fillId="6" borderId="20" xfId="3" applyFont="1" applyFill="1" applyBorder="1" applyAlignment="1">
      <alignment horizontal="right" vertical="center" wrapText="1"/>
    </xf>
    <xf numFmtId="164" fontId="4" fillId="6" borderId="21" xfId="3" applyFont="1" applyFill="1" applyBorder="1" applyAlignment="1">
      <alignment horizontal="right" vertical="center" wrapText="1"/>
    </xf>
    <xf numFmtId="164" fontId="4" fillId="6" borderId="22" xfId="3" applyFont="1" applyFill="1" applyBorder="1" applyAlignment="1">
      <alignment horizontal="right" vertical="center" wrapText="1"/>
    </xf>
    <xf numFmtId="0" fontId="50" fillId="0" borderId="0" xfId="0" applyFont="1" applyAlignment="1">
      <alignment vertical="center"/>
    </xf>
    <xf numFmtId="0" fontId="9" fillId="0" borderId="18" xfId="2" applyFont="1" applyBorder="1" applyAlignment="1">
      <alignment vertical="center" wrapText="1"/>
    </xf>
    <xf numFmtId="166" fontId="9" fillId="0" borderId="18" xfId="4" applyNumberFormat="1" applyFont="1" applyFill="1" applyBorder="1" applyAlignment="1">
      <alignment vertical="center" wrapText="1"/>
    </xf>
    <xf numFmtId="0" fontId="37" fillId="0" borderId="18" xfId="2" applyFont="1" applyBorder="1" applyAlignment="1">
      <alignment vertical="center" wrapText="1"/>
    </xf>
    <xf numFmtId="9" fontId="9" fillId="0" borderId="18" xfId="5" applyFont="1" applyFill="1" applyBorder="1" applyAlignment="1">
      <alignment vertical="center" wrapText="1"/>
    </xf>
    <xf numFmtId="3" fontId="9" fillId="0" borderId="18" xfId="4" applyNumberFormat="1" applyFont="1" applyFill="1" applyBorder="1" applyAlignment="1">
      <alignment vertical="center" wrapText="1"/>
    </xf>
    <xf numFmtId="3" fontId="9" fillId="0" borderId="18" xfId="2" applyNumberFormat="1" applyFont="1" applyBorder="1" applyAlignment="1">
      <alignment vertical="center" wrapText="1"/>
    </xf>
    <xf numFmtId="0" fontId="14" fillId="0" borderId="24" xfId="2" applyFont="1" applyBorder="1" applyAlignment="1">
      <alignment vertical="center" wrapText="1"/>
    </xf>
    <xf numFmtId="0" fontId="37" fillId="0" borderId="8" xfId="2" applyFont="1" applyBorder="1" applyAlignment="1">
      <alignment vertical="center" wrapText="1"/>
    </xf>
    <xf numFmtId="166" fontId="9" fillId="0" borderId="28" xfId="4" applyNumberFormat="1" applyFont="1" applyFill="1" applyBorder="1" applyAlignment="1">
      <alignment vertical="center" wrapText="1"/>
    </xf>
    <xf numFmtId="0" fontId="9" fillId="0" borderId="28" xfId="2" applyFont="1" applyBorder="1" applyAlignment="1">
      <alignment vertical="center" wrapText="1"/>
    </xf>
    <xf numFmtId="0" fontId="13" fillId="0" borderId="28" xfId="2" applyFont="1" applyBorder="1" applyAlignment="1">
      <alignment vertical="center" wrapText="1"/>
    </xf>
    <xf numFmtId="3" fontId="38" fillId="0" borderId="28" xfId="2" applyNumberFormat="1" applyFont="1" applyBorder="1" applyAlignment="1">
      <alignment vertical="center" wrapText="1"/>
    </xf>
    <xf numFmtId="0" fontId="39" fillId="6" borderId="21" xfId="2" applyFont="1" applyFill="1" applyBorder="1" applyAlignment="1">
      <alignment vertical="center"/>
    </xf>
    <xf numFmtId="0" fontId="39" fillId="6" borderId="21" xfId="2" applyFont="1" applyFill="1" applyBorder="1" applyAlignment="1">
      <alignment horizontal="right" vertical="center"/>
    </xf>
    <xf numFmtId="3" fontId="39" fillId="6" borderId="23" xfId="2" applyNumberFormat="1" applyFont="1" applyFill="1" applyBorder="1" applyAlignment="1">
      <alignment vertical="center"/>
    </xf>
    <xf numFmtId="3" fontId="39" fillId="6" borderId="21" xfId="2" applyNumberFormat="1" applyFont="1" applyFill="1" applyBorder="1" applyAlignment="1">
      <alignment vertical="center"/>
    </xf>
    <xf numFmtId="3" fontId="39" fillId="6" borderId="24" xfId="2" applyNumberFormat="1" applyFont="1" applyFill="1" applyBorder="1" applyAlignment="1">
      <alignment vertical="center"/>
    </xf>
    <xf numFmtId="3" fontId="27" fillId="6" borderId="22" xfId="2" applyNumberFormat="1" applyFont="1" applyFill="1" applyBorder="1" applyAlignment="1">
      <alignment vertical="center"/>
    </xf>
    <xf numFmtId="164" fontId="28" fillId="6" borderId="20" xfId="3" applyFont="1" applyFill="1" applyBorder="1" applyAlignment="1">
      <alignment vertical="center"/>
    </xf>
    <xf numFmtId="164" fontId="28" fillId="6" borderId="21" xfId="3" applyFont="1" applyFill="1" applyBorder="1" applyAlignment="1">
      <alignment vertical="center"/>
    </xf>
    <xf numFmtId="164" fontId="28" fillId="6" borderId="22" xfId="3" applyFont="1" applyFill="1" applyBorder="1" applyAlignment="1">
      <alignment vertical="center"/>
    </xf>
    <xf numFmtId="0" fontId="22" fillId="4" borderId="9" xfId="2" applyFont="1" applyFill="1" applyBorder="1" applyAlignment="1">
      <alignment horizontal="center" vertical="center"/>
    </xf>
    <xf numFmtId="3" fontId="22" fillId="4" borderId="10" xfId="2" applyNumberFormat="1" applyFont="1" applyFill="1" applyBorder="1" applyAlignment="1">
      <alignment vertical="center" wrapText="1"/>
    </xf>
    <xf numFmtId="3" fontId="53" fillId="4" borderId="36" xfId="2" applyNumberFormat="1" applyFont="1" applyFill="1" applyBorder="1" applyAlignment="1">
      <alignment vertical="center" wrapText="1"/>
    </xf>
    <xf numFmtId="164" fontId="55" fillId="4" borderId="0" xfId="3" applyFont="1" applyFill="1" applyBorder="1" applyAlignment="1">
      <alignment vertical="center" wrapText="1"/>
    </xf>
    <xf numFmtId="3" fontId="56" fillId="2" borderId="0" xfId="2" applyNumberFormat="1" applyFont="1" applyFill="1" applyAlignment="1">
      <alignment vertical="center" wrapText="1"/>
    </xf>
    <xf numFmtId="0" fontId="44" fillId="0" borderId="0" xfId="0" applyFont="1" applyAlignment="1">
      <alignment vertical="center"/>
    </xf>
    <xf numFmtId="164" fontId="12" fillId="0" borderId="0" xfId="3" applyFont="1" applyFill="1" applyAlignment="1">
      <alignment vertical="center"/>
    </xf>
    <xf numFmtId="10" fontId="5" fillId="0" borderId="0" xfId="3" applyNumberFormat="1" applyFont="1" applyAlignment="1">
      <alignment vertical="center"/>
    </xf>
    <xf numFmtId="164" fontId="57" fillId="0" borderId="0" xfId="3" applyFont="1" applyFill="1" applyAlignment="1">
      <alignment vertical="center"/>
    </xf>
    <xf numFmtId="167" fontId="49" fillId="0" borderId="0" xfId="3" applyNumberFormat="1" applyFont="1" applyAlignment="1">
      <alignment vertical="center"/>
    </xf>
    <xf numFmtId="164" fontId="58" fillId="0" borderId="0" xfId="3" applyFont="1" applyFill="1" applyAlignment="1">
      <alignment vertical="center"/>
    </xf>
    <xf numFmtId="164" fontId="12" fillId="0" borderId="0" xfId="3" applyFont="1" applyAlignment="1">
      <alignment vertical="center"/>
    </xf>
    <xf numFmtId="164" fontId="5" fillId="0" borderId="0" xfId="3" applyFont="1" applyFill="1" applyAlignment="1">
      <alignment vertical="center"/>
    </xf>
    <xf numFmtId="0" fontId="7" fillId="0" borderId="0" xfId="2" applyFont="1" applyAlignment="1">
      <alignment vertical="center"/>
    </xf>
    <xf numFmtId="166" fontId="9" fillId="0" borderId="0" xfId="4" applyNumberFormat="1" applyFont="1" applyFill="1" applyAlignment="1">
      <alignment vertical="center" wrapText="1"/>
    </xf>
    <xf numFmtId="9" fontId="9" fillId="0" borderId="0" xfId="5" applyFont="1" applyFill="1" applyAlignment="1">
      <alignment vertical="center" wrapText="1"/>
    </xf>
    <xf numFmtId="0" fontId="63" fillId="0" borderId="0" xfId="2" applyFont="1" applyAlignment="1">
      <alignment vertical="center"/>
    </xf>
    <xf numFmtId="0" fontId="63" fillId="0" borderId="0" xfId="2" applyFont="1" applyAlignment="1">
      <alignment horizontal="left" vertical="center"/>
    </xf>
    <xf numFmtId="164" fontId="64" fillId="0" borderId="0" xfId="3" applyFont="1" applyFill="1" applyAlignment="1">
      <alignment horizontal="left" vertical="center"/>
    </xf>
    <xf numFmtId="164" fontId="64" fillId="0" borderId="0" xfId="3" applyFont="1" applyAlignment="1">
      <alignment horizontal="left" vertical="center"/>
    </xf>
    <xf numFmtId="164" fontId="65" fillId="0" borderId="0" xfId="3" applyFont="1" applyFill="1" applyAlignment="1">
      <alignment horizontal="left" vertical="center"/>
    </xf>
    <xf numFmtId="0" fontId="66" fillId="0" borderId="0" xfId="0" applyFont="1" applyAlignment="1">
      <alignment vertical="center"/>
    </xf>
    <xf numFmtId="0" fontId="26" fillId="0" borderId="0" xfId="0" applyFont="1" applyAlignment="1">
      <alignment vertical="center"/>
    </xf>
    <xf numFmtId="0" fontId="25" fillId="0" borderId="0" xfId="2" applyFont="1" applyAlignment="1">
      <alignment vertical="center"/>
    </xf>
    <xf numFmtId="0" fontId="25" fillId="0" borderId="0" xfId="2" applyFont="1" applyAlignment="1">
      <alignment horizontal="left" vertical="center"/>
    </xf>
    <xf numFmtId="164" fontId="67" fillId="0" borderId="0" xfId="3" applyFont="1" applyFill="1" applyAlignment="1">
      <alignment horizontal="left" vertical="center"/>
    </xf>
    <xf numFmtId="164" fontId="67" fillId="0" borderId="0" xfId="3" applyFont="1" applyAlignment="1">
      <alignment horizontal="left" vertical="center"/>
    </xf>
    <xf numFmtId="164" fontId="52" fillId="0" borderId="0" xfId="3" applyFont="1" applyFill="1" applyAlignment="1">
      <alignment horizontal="left" vertical="center"/>
    </xf>
    <xf numFmtId="0" fontId="25" fillId="0" borderId="8" xfId="2" applyFont="1" applyBorder="1" applyAlignment="1">
      <alignment horizontal="right" vertical="center"/>
    </xf>
    <xf numFmtId="0" fontId="26" fillId="0" borderId="8" xfId="0" applyFont="1" applyBorder="1" applyAlignment="1">
      <alignment vertical="center"/>
    </xf>
    <xf numFmtId="0" fontId="25" fillId="0" borderId="23" xfId="2" applyFont="1" applyBorder="1" applyAlignment="1">
      <alignment vertical="center"/>
    </xf>
    <xf numFmtId="0" fontId="25" fillId="0" borderId="24" xfId="2" applyFont="1" applyBorder="1" applyAlignment="1">
      <alignment vertical="center"/>
    </xf>
    <xf numFmtId="0" fontId="62" fillId="0" borderId="0" xfId="2" applyFont="1" applyAlignment="1">
      <alignment vertical="center"/>
    </xf>
    <xf numFmtId="0" fontId="39" fillId="0" borderId="32" xfId="2" applyFont="1" applyBorder="1" applyAlignment="1">
      <alignment horizontal="right" vertical="center"/>
    </xf>
    <xf numFmtId="3" fontId="39" fillId="0" borderId="0" xfId="2" applyNumberFormat="1" applyFont="1" applyAlignment="1">
      <alignment vertical="center"/>
    </xf>
    <xf numFmtId="0" fontId="22" fillId="5" borderId="20" xfId="2" applyFont="1" applyFill="1" applyBorder="1" applyAlignment="1">
      <alignment horizontal="left" vertical="center"/>
    </xf>
    <xf numFmtId="0" fontId="9" fillId="0" borderId="20" xfId="2" applyFont="1" applyBorder="1" applyAlignment="1">
      <alignment horizontal="right" vertical="center"/>
    </xf>
    <xf numFmtId="0" fontId="26" fillId="0" borderId="24" xfId="0" applyFont="1" applyBorder="1" applyAlignment="1">
      <alignment vertical="center"/>
    </xf>
    <xf numFmtId="0" fontId="18" fillId="4" borderId="7" xfId="3" applyNumberFormat="1" applyFont="1" applyFill="1" applyBorder="1" applyAlignment="1">
      <alignment horizontal="center" vertical="center" wrapText="1"/>
    </xf>
    <xf numFmtId="0" fontId="18" fillId="4" borderId="2" xfId="3" applyNumberFormat="1" applyFont="1" applyFill="1" applyBorder="1" applyAlignment="1">
      <alignment horizontal="center" vertical="center" wrapText="1"/>
    </xf>
    <xf numFmtId="0" fontId="18" fillId="4" borderId="6" xfId="3" applyNumberFormat="1" applyFont="1" applyFill="1" applyBorder="1" applyAlignment="1">
      <alignment horizontal="center" vertical="center" wrapText="1"/>
    </xf>
    <xf numFmtId="3" fontId="29" fillId="0" borderId="22" xfId="2" applyNumberFormat="1" applyFont="1" applyBorder="1" applyAlignment="1">
      <alignment vertical="center" wrapText="1"/>
    </xf>
    <xf numFmtId="3" fontId="29" fillId="0" borderId="31" xfId="2" applyNumberFormat="1" applyFont="1" applyBorder="1" applyAlignment="1">
      <alignment horizontal="left" vertical="center" wrapText="1"/>
    </xf>
    <xf numFmtId="3" fontId="69" fillId="0" borderId="34" xfId="2" applyNumberFormat="1" applyFont="1" applyBorder="1" applyAlignment="1">
      <alignment vertical="center" wrapText="1"/>
    </xf>
    <xf numFmtId="3" fontId="16" fillId="6" borderId="22" xfId="2" applyNumberFormat="1" applyFont="1" applyFill="1" applyBorder="1" applyAlignment="1">
      <alignment horizontal="right" vertical="center" wrapText="1"/>
    </xf>
    <xf numFmtId="0" fontId="47" fillId="6" borderId="20" xfId="2" applyFont="1" applyFill="1" applyBorder="1" applyAlignment="1">
      <alignment horizontal="left" vertical="center"/>
    </xf>
    <xf numFmtId="0" fontId="9" fillId="0" borderId="20" xfId="2" applyFont="1" applyBorder="1" applyAlignment="1">
      <alignment vertical="center"/>
    </xf>
    <xf numFmtId="0" fontId="9" fillId="0" borderId="25" xfId="2" applyFont="1" applyBorder="1" applyAlignment="1">
      <alignment vertical="center"/>
    </xf>
    <xf numFmtId="0" fontId="45" fillId="0" borderId="24" xfId="2" applyFont="1" applyBorder="1" applyAlignment="1">
      <alignment vertical="center"/>
    </xf>
    <xf numFmtId="3" fontId="51" fillId="2" borderId="0" xfId="2" applyNumberFormat="1" applyFont="1" applyFill="1" applyAlignment="1">
      <alignment vertical="center"/>
    </xf>
    <xf numFmtId="0" fontId="72" fillId="0" borderId="0" xfId="0" applyFont="1" applyAlignment="1">
      <alignment vertical="center"/>
    </xf>
    <xf numFmtId="0" fontId="22" fillId="9" borderId="20" xfId="2" applyFont="1" applyFill="1" applyBorder="1" applyAlignment="1">
      <alignment horizontal="left" vertical="center"/>
    </xf>
    <xf numFmtId="0" fontId="22" fillId="9" borderId="21" xfId="2" applyFont="1" applyFill="1" applyBorder="1" applyAlignment="1">
      <alignment vertical="center" wrapText="1"/>
    </xf>
    <xf numFmtId="3" fontId="21" fillId="9" borderId="21" xfId="2" applyNumberFormat="1" applyFont="1" applyFill="1" applyBorder="1" applyAlignment="1">
      <alignment horizontal="right" vertical="center" wrapText="1"/>
    </xf>
    <xf numFmtId="3" fontId="22" fillId="9" borderId="22" xfId="2" applyNumberFormat="1" applyFont="1" applyFill="1" applyBorder="1" applyAlignment="1">
      <alignment horizontal="right" vertical="center" wrapText="1"/>
    </xf>
    <xf numFmtId="0" fontId="9" fillId="9" borderId="20" xfId="2" applyFont="1" applyFill="1" applyBorder="1" applyAlignment="1">
      <alignment horizontal="right" vertical="center"/>
    </xf>
    <xf numFmtId="3" fontId="29" fillId="9" borderId="22" xfId="2" applyNumberFormat="1" applyFont="1" applyFill="1" applyBorder="1" applyAlignment="1">
      <alignment vertical="center" wrapText="1"/>
    </xf>
    <xf numFmtId="0" fontId="9" fillId="9" borderId="21" xfId="2" applyFont="1" applyFill="1" applyBorder="1" applyAlignment="1">
      <alignment vertical="center"/>
    </xf>
    <xf numFmtId="166" fontId="9" fillId="9" borderId="21" xfId="4" applyNumberFormat="1" applyFont="1" applyFill="1" applyBorder="1" applyAlignment="1">
      <alignment vertical="center" wrapText="1"/>
    </xf>
    <xf numFmtId="0" fontId="9" fillId="9" borderId="21" xfId="2" applyFont="1" applyFill="1" applyBorder="1" applyAlignment="1">
      <alignment vertical="center" wrapText="1"/>
    </xf>
    <xf numFmtId="9" fontId="9" fillId="9" borderId="21" xfId="5" applyFont="1" applyFill="1" applyBorder="1" applyAlignment="1">
      <alignment vertical="center" wrapText="1"/>
    </xf>
    <xf numFmtId="3" fontId="43" fillId="0" borderId="0" xfId="2" applyNumberFormat="1" applyFont="1" applyAlignment="1">
      <alignment vertical="center" wrapText="1"/>
    </xf>
    <xf numFmtId="3" fontId="14" fillId="9" borderId="8" xfId="2" applyNumberFormat="1" applyFont="1" applyFill="1" applyBorder="1" applyAlignment="1">
      <alignment vertical="center" wrapText="1"/>
    </xf>
    <xf numFmtId="3" fontId="15" fillId="0" borderId="8" xfId="2" applyNumberFormat="1" applyFont="1" applyBorder="1" applyAlignment="1">
      <alignment vertical="center" wrapText="1"/>
    </xf>
    <xf numFmtId="3" fontId="42" fillId="0" borderId="21" xfId="2" applyNumberFormat="1" applyFont="1" applyBorder="1" applyAlignment="1">
      <alignment vertical="center" wrapText="1"/>
    </xf>
    <xf numFmtId="3" fontId="43" fillId="0" borderId="28" xfId="2" applyNumberFormat="1" applyFont="1" applyBorder="1" applyAlignment="1">
      <alignment horizontal="left" vertical="center" wrapText="1"/>
    </xf>
    <xf numFmtId="3" fontId="14" fillId="0" borderId="18" xfId="2" applyNumberFormat="1" applyFont="1" applyBorder="1" applyAlignment="1">
      <alignment vertical="center" wrapText="1"/>
    </xf>
    <xf numFmtId="3" fontId="47" fillId="0" borderId="28" xfId="2" applyNumberFormat="1" applyFont="1" applyBorder="1" applyAlignment="1">
      <alignment vertical="center" wrapText="1"/>
    </xf>
    <xf numFmtId="0" fontId="2" fillId="0" borderId="0" xfId="0" applyFont="1" applyAlignment="1">
      <alignment vertical="center"/>
    </xf>
    <xf numFmtId="3" fontId="14" fillId="9" borderId="24" xfId="4" applyNumberFormat="1" applyFont="1" applyFill="1" applyBorder="1" applyAlignment="1">
      <alignment horizontal="right" vertical="center"/>
    </xf>
    <xf numFmtId="3" fontId="9" fillId="9" borderId="23" xfId="2" applyNumberFormat="1" applyFont="1" applyFill="1" applyBorder="1" applyAlignment="1">
      <alignment vertical="center" wrapText="1"/>
    </xf>
    <xf numFmtId="0" fontId="33" fillId="0" borderId="15" xfId="2" applyFont="1" applyBorder="1" applyAlignment="1">
      <alignment horizontal="right" vertical="center"/>
    </xf>
    <xf numFmtId="0" fontId="31" fillId="0" borderId="20" xfId="2" applyFont="1" applyBorder="1" applyAlignment="1">
      <alignment horizontal="right" vertical="center"/>
    </xf>
    <xf numFmtId="164" fontId="74" fillId="0" borderId="0" xfId="3" applyFont="1" applyFill="1" applyBorder="1" applyAlignment="1">
      <alignment vertical="center"/>
    </xf>
    <xf numFmtId="0" fontId="22" fillId="4" borderId="35" xfId="2" applyFont="1" applyFill="1" applyBorder="1" applyAlignment="1">
      <alignment vertical="center"/>
    </xf>
    <xf numFmtId="3" fontId="22" fillId="4" borderId="12" xfId="2" applyNumberFormat="1" applyFont="1" applyFill="1" applyBorder="1" applyAlignment="1">
      <alignment horizontal="right" vertical="center"/>
    </xf>
    <xf numFmtId="0" fontId="15" fillId="0" borderId="23" xfId="2" applyFont="1" applyBorder="1" applyAlignment="1">
      <alignment vertical="center"/>
    </xf>
    <xf numFmtId="0" fontId="9" fillId="0" borderId="19" xfId="2" applyFont="1" applyBorder="1" applyAlignment="1">
      <alignment vertical="center"/>
    </xf>
    <xf numFmtId="9" fontId="31" fillId="0" borderId="21" xfId="2" applyNumberFormat="1" applyFont="1" applyBorder="1" applyAlignment="1">
      <alignment horizontal="left" vertical="center" wrapText="1"/>
    </xf>
    <xf numFmtId="0" fontId="31" fillId="0" borderId="24" xfId="2" applyFont="1" applyBorder="1" applyAlignment="1">
      <alignment vertical="center" wrapText="1"/>
    </xf>
    <xf numFmtId="0" fontId="9" fillId="0" borderId="15" xfId="2" applyFont="1" applyBorder="1" applyAlignment="1">
      <alignment horizontal="right" vertical="center"/>
    </xf>
    <xf numFmtId="0" fontId="36" fillId="0" borderId="27" xfId="2" applyFont="1" applyBorder="1" applyAlignment="1">
      <alignment horizontal="right" vertical="center"/>
    </xf>
    <xf numFmtId="164" fontId="28" fillId="6" borderId="27" xfId="3" applyFont="1" applyFill="1" applyBorder="1" applyAlignment="1">
      <alignment vertical="center"/>
    </xf>
    <xf numFmtId="164" fontId="28" fillId="6" borderId="37" xfId="3" applyFont="1" applyFill="1" applyBorder="1" applyAlignment="1">
      <alignment vertical="center"/>
    </xf>
    <xf numFmtId="164" fontId="28" fillId="6" borderId="31" xfId="3" applyFont="1" applyFill="1" applyBorder="1" applyAlignment="1">
      <alignment vertical="center"/>
    </xf>
    <xf numFmtId="0" fontId="9" fillId="0" borderId="27" xfId="2" applyFont="1" applyBorder="1" applyAlignment="1">
      <alignment horizontal="right" vertical="center"/>
    </xf>
    <xf numFmtId="0" fontId="9" fillId="0" borderId="37" xfId="2" applyFont="1" applyBorder="1" applyAlignment="1">
      <alignment vertical="center"/>
    </xf>
    <xf numFmtId="166" fontId="9" fillId="0" borderId="37" xfId="4" applyNumberFormat="1" applyFont="1" applyFill="1" applyBorder="1" applyAlignment="1">
      <alignment vertical="center" wrapText="1"/>
    </xf>
    <xf numFmtId="0" fontId="9" fillId="0" borderId="37" xfId="2" applyFont="1" applyBorder="1" applyAlignment="1">
      <alignment vertical="center" wrapText="1"/>
    </xf>
    <xf numFmtId="9" fontId="9" fillId="0" borderId="37" xfId="5" applyFont="1" applyFill="1" applyBorder="1" applyAlignment="1">
      <alignment vertical="center" wrapText="1"/>
    </xf>
    <xf numFmtId="3" fontId="9" fillId="0" borderId="37" xfId="4" applyNumberFormat="1" applyFont="1" applyFill="1" applyBorder="1" applyAlignment="1">
      <alignment vertical="center" wrapText="1"/>
    </xf>
    <xf numFmtId="3" fontId="14" fillId="0" borderId="37" xfId="2" applyNumberFormat="1" applyFont="1" applyBorder="1" applyAlignment="1">
      <alignment vertical="center" wrapText="1"/>
    </xf>
    <xf numFmtId="3" fontId="9" fillId="0" borderId="37" xfId="2" applyNumberFormat="1" applyFont="1" applyBorder="1" applyAlignment="1">
      <alignment vertical="center" wrapText="1"/>
    </xf>
    <xf numFmtId="3" fontId="29" fillId="0" borderId="31" xfId="2" applyNumberFormat="1" applyFont="1" applyBorder="1" applyAlignment="1">
      <alignment vertical="center" wrapText="1"/>
    </xf>
    <xf numFmtId="0" fontId="39" fillId="0" borderId="16" xfId="2" applyFont="1" applyBorder="1" applyAlignment="1">
      <alignment vertical="center"/>
    </xf>
    <xf numFmtId="0" fontId="51" fillId="5" borderId="39" xfId="2" applyFont="1" applyFill="1" applyBorder="1" applyAlignment="1">
      <alignment horizontal="right" vertical="center"/>
    </xf>
    <xf numFmtId="0" fontId="51" fillId="5" borderId="40" xfId="2" applyFont="1" applyFill="1" applyBorder="1" applyAlignment="1">
      <alignment vertical="center"/>
    </xf>
    <xf numFmtId="0" fontId="73" fillId="5" borderId="40" xfId="2" applyFont="1" applyFill="1" applyBorder="1" applyAlignment="1">
      <alignment horizontal="right" vertical="center"/>
    </xf>
    <xf numFmtId="3" fontId="73" fillId="5" borderId="40" xfId="2" applyNumberFormat="1" applyFont="1" applyFill="1" applyBorder="1" applyAlignment="1">
      <alignment vertical="center"/>
    </xf>
    <xf numFmtId="3" fontId="73" fillId="5" borderId="41" xfId="2" applyNumberFormat="1" applyFont="1" applyFill="1" applyBorder="1" applyAlignment="1">
      <alignment vertical="center"/>
    </xf>
    <xf numFmtId="3" fontId="71" fillId="5" borderId="42" xfId="2" applyNumberFormat="1" applyFont="1" applyFill="1" applyBorder="1" applyAlignment="1">
      <alignment vertical="center"/>
    </xf>
    <xf numFmtId="0" fontId="39" fillId="0" borderId="20" xfId="2" applyFont="1" applyBorder="1" applyAlignment="1">
      <alignment horizontal="right" vertical="center"/>
    </xf>
    <xf numFmtId="0" fontId="39" fillId="0" borderId="17" xfId="2" applyFont="1" applyBorder="1" applyAlignment="1">
      <alignment vertical="center"/>
    </xf>
    <xf numFmtId="0" fontId="39" fillId="0" borderId="17" xfId="2" applyFont="1" applyBorder="1" applyAlignment="1">
      <alignment horizontal="right" vertical="center"/>
    </xf>
    <xf numFmtId="3" fontId="39" fillId="0" borderId="17" xfId="2" applyNumberFormat="1" applyFont="1" applyBorder="1" applyAlignment="1">
      <alignment vertical="center"/>
    </xf>
    <xf numFmtId="0" fontId="51" fillId="6" borderId="9" xfId="2" applyFont="1" applyFill="1" applyBorder="1" applyAlignment="1">
      <alignment horizontal="right" vertical="center"/>
    </xf>
    <xf numFmtId="0" fontId="51" fillId="6" borderId="35" xfId="2" applyFont="1" applyFill="1" applyBorder="1" applyAlignment="1">
      <alignment vertical="center"/>
    </xf>
    <xf numFmtId="0" fontId="51" fillId="6" borderId="35" xfId="2" applyFont="1" applyFill="1" applyBorder="1" applyAlignment="1">
      <alignment horizontal="right" vertical="center"/>
    </xf>
    <xf numFmtId="3" fontId="51" fillId="6" borderId="35" xfId="2" applyNumberFormat="1" applyFont="1" applyFill="1" applyBorder="1" applyAlignment="1">
      <alignment vertical="center"/>
    </xf>
    <xf numFmtId="3" fontId="51" fillId="6" borderId="12" xfId="2" applyNumberFormat="1" applyFont="1" applyFill="1" applyBorder="1" applyAlignment="1">
      <alignment vertical="center"/>
    </xf>
    <xf numFmtId="3" fontId="46" fillId="6" borderId="36" xfId="2" applyNumberFormat="1" applyFont="1" applyFill="1" applyBorder="1" applyAlignment="1">
      <alignment vertical="center"/>
    </xf>
    <xf numFmtId="0" fontId="39" fillId="6" borderId="23" xfId="2" applyFont="1" applyFill="1" applyBorder="1" applyAlignment="1">
      <alignment vertical="center"/>
    </xf>
    <xf numFmtId="0" fontId="39" fillId="0" borderId="25" xfId="2" applyFont="1" applyBorder="1" applyAlignment="1">
      <alignment horizontal="right" vertical="center"/>
    </xf>
    <xf numFmtId="166" fontId="47" fillId="0" borderId="39" xfId="4" applyNumberFormat="1" applyFont="1" applyFill="1" applyBorder="1" applyAlignment="1">
      <alignment vertical="center"/>
    </xf>
    <xf numFmtId="166" fontId="47" fillId="0" borderId="40" xfId="4" applyNumberFormat="1" applyFont="1" applyFill="1" applyBorder="1" applyAlignment="1">
      <alignment horizontal="right" vertical="center"/>
    </xf>
    <xf numFmtId="166" fontId="48" fillId="0" borderId="40" xfId="4" applyNumberFormat="1" applyFont="1" applyFill="1" applyBorder="1" applyAlignment="1">
      <alignment horizontal="right" vertical="center"/>
    </xf>
    <xf numFmtId="166" fontId="48" fillId="0" borderId="40" xfId="4" applyNumberFormat="1" applyFont="1" applyFill="1" applyBorder="1" applyAlignment="1">
      <alignment vertical="center"/>
    </xf>
    <xf numFmtId="3" fontId="48" fillId="0" borderId="43" xfId="2" applyNumberFormat="1" applyFont="1" applyBorder="1" applyAlignment="1">
      <alignment vertical="center" wrapText="1"/>
    </xf>
    <xf numFmtId="3" fontId="69" fillId="0" borderId="42" xfId="2" applyNumberFormat="1" applyFont="1" applyBorder="1" applyAlignment="1">
      <alignment vertical="center" wrapText="1"/>
    </xf>
    <xf numFmtId="164" fontId="32" fillId="0" borderId="0" xfId="3" applyFont="1" applyFill="1" applyBorder="1" applyAlignment="1">
      <alignment horizontal="center" vertical="center" wrapText="1"/>
    </xf>
    <xf numFmtId="164" fontId="54" fillId="4" borderId="14" xfId="3" applyFont="1" applyFill="1" applyBorder="1" applyAlignment="1">
      <alignment vertical="center" wrapText="1"/>
    </xf>
    <xf numFmtId="164" fontId="54" fillId="4" borderId="10" xfId="3" applyFont="1" applyFill="1" applyBorder="1" applyAlignment="1">
      <alignment vertical="center" wrapText="1"/>
    </xf>
    <xf numFmtId="164" fontId="54" fillId="4" borderId="13" xfId="3" applyFont="1" applyFill="1" applyBorder="1" applyAlignment="1">
      <alignment vertical="center" wrapText="1"/>
    </xf>
    <xf numFmtId="164" fontId="28" fillId="6" borderId="44" xfId="3" applyFont="1" applyFill="1" applyBorder="1" applyAlignment="1">
      <alignment vertical="center"/>
    </xf>
    <xf numFmtId="164" fontId="28" fillId="6" borderId="38" xfId="3" applyFont="1" applyFill="1" applyBorder="1" applyAlignment="1">
      <alignment vertical="center"/>
    </xf>
    <xf numFmtId="164" fontId="28" fillId="6" borderId="45" xfId="3" applyFont="1" applyFill="1" applyBorder="1" applyAlignment="1">
      <alignment vertical="center"/>
    </xf>
    <xf numFmtId="0" fontId="9" fillId="0" borderId="24" xfId="2" applyFont="1" applyBorder="1" applyAlignment="1">
      <alignment horizontal="left" vertical="center" wrapText="1"/>
    </xf>
    <xf numFmtId="164" fontId="12" fillId="3" borderId="26" xfId="3" applyFont="1" applyFill="1" applyBorder="1" applyAlignment="1">
      <alignment vertical="center" wrapText="1"/>
    </xf>
    <xf numFmtId="0" fontId="75" fillId="5" borderId="20" xfId="2" applyFont="1" applyFill="1" applyBorder="1" applyAlignment="1">
      <alignment horizontal="left" vertical="center"/>
    </xf>
    <xf numFmtId="0" fontId="75" fillId="5" borderId="21" xfId="2" applyFont="1" applyFill="1" applyBorder="1" applyAlignment="1">
      <alignment vertical="center" wrapText="1"/>
    </xf>
    <xf numFmtId="0" fontId="77" fillId="0" borderId="20" xfId="2" applyFont="1" applyBorder="1" applyAlignment="1">
      <alignment vertical="center"/>
    </xf>
    <xf numFmtId="0" fontId="77" fillId="0" borderId="23" xfId="2" applyFont="1" applyBorder="1" applyAlignment="1">
      <alignment vertical="center"/>
    </xf>
    <xf numFmtId="0" fontId="77" fillId="0" borderId="24" xfId="2" applyFont="1" applyBorder="1" applyAlignment="1">
      <alignment vertical="center" wrapText="1"/>
    </xf>
    <xf numFmtId="166" fontId="77" fillId="0" borderId="8" xfId="4" applyNumberFormat="1" applyFont="1" applyFill="1" applyBorder="1" applyAlignment="1">
      <alignment vertical="center" wrapText="1"/>
    </xf>
    <xf numFmtId="0" fontId="77" fillId="0" borderId="8" xfId="2" applyFont="1" applyBorder="1" applyAlignment="1">
      <alignment vertical="center" wrapText="1"/>
    </xf>
    <xf numFmtId="9" fontId="77" fillId="0" borderId="8" xfId="5" applyFont="1" applyFill="1" applyBorder="1" applyAlignment="1">
      <alignment vertical="center" wrapText="1"/>
    </xf>
    <xf numFmtId="3" fontId="77" fillId="0" borderId="8" xfId="4" applyNumberFormat="1" applyFont="1" applyFill="1" applyBorder="1" applyAlignment="1">
      <alignment vertical="center" wrapText="1"/>
    </xf>
    <xf numFmtId="3" fontId="76" fillId="0" borderId="8" xfId="2" applyNumberFormat="1" applyFont="1" applyBorder="1" applyAlignment="1">
      <alignment vertical="center" wrapText="1"/>
    </xf>
    <xf numFmtId="0" fontId="77" fillId="0" borderId="24" xfId="2" applyFont="1" applyBorder="1" applyAlignment="1">
      <alignment vertical="center"/>
    </xf>
    <xf numFmtId="0" fontId="77" fillId="0" borderId="25" xfId="2" applyFont="1" applyBorder="1" applyAlignment="1">
      <alignment vertical="center"/>
    </xf>
    <xf numFmtId="0" fontId="77" fillId="0" borderId="21" xfId="2" applyFont="1" applyBorder="1" applyAlignment="1">
      <alignment vertical="center"/>
    </xf>
    <xf numFmtId="0" fontId="77" fillId="9" borderId="20" xfId="2" applyFont="1" applyFill="1" applyBorder="1" applyAlignment="1">
      <alignment horizontal="right" vertical="center"/>
    </xf>
    <xf numFmtId="0" fontId="77" fillId="9" borderId="21" xfId="2" applyFont="1" applyFill="1" applyBorder="1" applyAlignment="1">
      <alignment vertical="center"/>
    </xf>
    <xf numFmtId="166" fontId="77" fillId="9" borderId="21" xfId="4" applyNumberFormat="1" applyFont="1" applyFill="1" applyBorder="1" applyAlignment="1">
      <alignment vertical="center" wrapText="1"/>
    </xf>
    <xf numFmtId="0" fontId="77" fillId="9" borderId="21" xfId="2" applyFont="1" applyFill="1" applyBorder="1" applyAlignment="1">
      <alignment vertical="center" wrapText="1"/>
    </xf>
    <xf numFmtId="9" fontId="77" fillId="9" borderId="21" xfId="5" applyFont="1" applyFill="1" applyBorder="1" applyAlignment="1">
      <alignment vertical="center" wrapText="1"/>
    </xf>
    <xf numFmtId="3" fontId="76" fillId="9" borderId="24" xfId="4" applyNumberFormat="1" applyFont="1" applyFill="1" applyBorder="1" applyAlignment="1">
      <alignment horizontal="right" vertical="center"/>
    </xf>
    <xf numFmtId="3" fontId="76" fillId="9" borderId="8" xfId="2" applyNumberFormat="1" applyFont="1" applyFill="1" applyBorder="1" applyAlignment="1">
      <alignment vertical="center" wrapText="1"/>
    </xf>
    <xf numFmtId="0" fontId="26" fillId="10" borderId="8" xfId="0" applyFont="1" applyFill="1" applyBorder="1" applyAlignment="1">
      <alignment vertical="center"/>
    </xf>
    <xf numFmtId="0" fontId="25" fillId="0" borderId="20" xfId="2" applyFont="1" applyBorder="1" applyAlignment="1">
      <alignment horizontal="center" vertical="center"/>
    </xf>
    <xf numFmtId="0" fontId="25" fillId="0" borderId="23" xfId="0" applyFont="1" applyBorder="1" applyAlignment="1">
      <alignment vertical="center"/>
    </xf>
    <xf numFmtId="0" fontId="25" fillId="0" borderId="21" xfId="2" applyFont="1" applyBorder="1" applyAlignment="1">
      <alignment vertical="center" wrapText="1"/>
    </xf>
    <xf numFmtId="0" fontId="26" fillId="0" borderId="21" xfId="4" quotePrefix="1" applyNumberFormat="1" applyFont="1" applyFill="1" applyBorder="1" applyAlignment="1">
      <alignment vertical="center"/>
    </xf>
    <xf numFmtId="9" fontId="25" fillId="0" borderId="21" xfId="5" applyFont="1" applyFill="1" applyBorder="1" applyAlignment="1">
      <alignment vertical="center" wrapText="1"/>
    </xf>
    <xf numFmtId="3" fontId="25" fillId="0" borderId="21" xfId="4" applyNumberFormat="1" applyFont="1" applyFill="1" applyBorder="1" applyAlignment="1">
      <alignment vertical="center" wrapText="1"/>
    </xf>
    <xf numFmtId="3" fontId="25" fillId="0" borderId="21" xfId="2" applyNumberFormat="1" applyFont="1" applyBorder="1" applyAlignment="1">
      <alignment vertical="center" wrapText="1"/>
    </xf>
    <xf numFmtId="3" fontId="25" fillId="0" borderId="22" xfId="2" applyNumberFormat="1" applyFont="1" applyBorder="1" applyAlignment="1">
      <alignment vertical="center" wrapText="1"/>
    </xf>
    <xf numFmtId="164" fontId="17" fillId="0" borderId="0" xfId="3" applyFont="1" applyFill="1" applyBorder="1" applyAlignment="1">
      <alignment vertical="center" wrapText="1"/>
    </xf>
    <xf numFmtId="164" fontId="17" fillId="0" borderId="20" xfId="3" applyFont="1" applyFill="1" applyBorder="1" applyAlignment="1">
      <alignment vertical="center" wrapText="1"/>
    </xf>
    <xf numFmtId="164" fontId="17" fillId="0" borderId="21" xfId="3" applyFont="1" applyFill="1" applyBorder="1" applyAlignment="1">
      <alignment vertical="center" wrapText="1"/>
    </xf>
    <xf numFmtId="164" fontId="17" fillId="0" borderId="22" xfId="3" applyFont="1" applyFill="1" applyBorder="1" applyAlignment="1">
      <alignment vertical="center" wrapText="1"/>
    </xf>
    <xf numFmtId="164" fontId="79" fillId="0" borderId="0" xfId="3" applyFont="1" applyFill="1" applyBorder="1" applyAlignment="1">
      <alignment vertical="center" wrapText="1"/>
    </xf>
    <xf numFmtId="3" fontId="25" fillId="2" borderId="0" xfId="2" applyNumberFormat="1" applyFont="1" applyFill="1" applyAlignment="1">
      <alignment vertical="center" wrapText="1"/>
    </xf>
    <xf numFmtId="0" fontId="80" fillId="0" borderId="0" xfId="0" applyFont="1" applyAlignment="1">
      <alignment vertical="center"/>
    </xf>
    <xf numFmtId="0" fontId="26" fillId="0" borderId="21" xfId="2" applyFont="1" applyBorder="1" applyAlignment="1">
      <alignment vertical="center"/>
    </xf>
    <xf numFmtId="166" fontId="26" fillId="0" borderId="21" xfId="4" applyNumberFormat="1" applyFont="1" applyFill="1" applyBorder="1" applyAlignment="1">
      <alignment vertical="center" wrapText="1"/>
    </xf>
    <xf numFmtId="3" fontId="26" fillId="0" borderId="21" xfId="2" applyNumberFormat="1" applyFont="1" applyBorder="1" applyAlignment="1">
      <alignment vertical="center" wrapText="1"/>
    </xf>
    <xf numFmtId="3" fontId="35" fillId="0" borderId="22" xfId="2" applyNumberFormat="1" applyFont="1" applyBorder="1" applyAlignment="1">
      <alignment vertical="center" wrapText="1"/>
    </xf>
    <xf numFmtId="164" fontId="34" fillId="0" borderId="0" xfId="3" applyFont="1" applyFill="1" applyBorder="1" applyAlignment="1">
      <alignment vertical="center" wrapText="1"/>
    </xf>
    <xf numFmtId="164" fontId="34" fillId="0" borderId="20" xfId="3" applyFont="1" applyFill="1" applyBorder="1" applyAlignment="1">
      <alignment vertical="center" wrapText="1"/>
    </xf>
    <xf numFmtId="164" fontId="34" fillId="0" borderId="21" xfId="3" applyFont="1" applyFill="1" applyBorder="1" applyAlignment="1">
      <alignment vertical="center" wrapText="1"/>
    </xf>
    <xf numFmtId="164" fontId="34" fillId="0" borderId="22" xfId="3" applyFont="1" applyFill="1" applyBorder="1" applyAlignment="1">
      <alignment vertical="center" wrapText="1"/>
    </xf>
    <xf numFmtId="3" fontId="26" fillId="2" borderId="0" xfId="2" applyNumberFormat="1" applyFont="1" applyFill="1" applyAlignment="1">
      <alignment vertical="center" wrapText="1"/>
    </xf>
    <xf numFmtId="0" fontId="25" fillId="0" borderId="21" xfId="2" applyFont="1" applyBorder="1" applyAlignment="1">
      <alignment vertical="center"/>
    </xf>
    <xf numFmtId="166" fontId="25" fillId="0" borderId="21" xfId="4" applyNumberFormat="1" applyFont="1" applyFill="1" applyBorder="1" applyAlignment="1">
      <alignment vertical="center" wrapText="1"/>
    </xf>
    <xf numFmtId="3" fontId="24" fillId="2" borderId="0" xfId="2" applyNumberFormat="1" applyFont="1" applyFill="1" applyAlignment="1">
      <alignment vertical="center" wrapText="1"/>
    </xf>
    <xf numFmtId="0" fontId="81" fillId="0" borderId="20" xfId="2" applyFont="1" applyBorder="1" applyAlignment="1">
      <alignment horizontal="center" vertical="center"/>
    </xf>
    <xf numFmtId="0" fontId="81" fillId="0" borderId="23" xfId="2" applyFont="1" applyBorder="1" applyAlignment="1">
      <alignment vertical="center"/>
    </xf>
    <xf numFmtId="0" fontId="81" fillId="0" borderId="21" xfId="2" applyFont="1" applyBorder="1" applyAlignment="1">
      <alignment vertical="center"/>
    </xf>
    <xf numFmtId="166" fontId="81" fillId="0" borderId="21" xfId="4" applyNumberFormat="1" applyFont="1" applyFill="1" applyBorder="1" applyAlignment="1">
      <alignment vertical="center" wrapText="1"/>
    </xf>
    <xf numFmtId="0" fontId="81" fillId="0" borderId="21" xfId="2" applyFont="1" applyBorder="1" applyAlignment="1">
      <alignment vertical="center" wrapText="1"/>
    </xf>
    <xf numFmtId="9" fontId="81" fillId="0" borderId="21" xfId="5" applyFont="1" applyFill="1" applyBorder="1" applyAlignment="1">
      <alignment vertical="center" wrapText="1"/>
    </xf>
    <xf numFmtId="3" fontId="81" fillId="0" borderId="21" xfId="4" applyNumberFormat="1" applyFont="1" applyFill="1" applyBorder="1" applyAlignment="1">
      <alignment vertical="center" wrapText="1"/>
    </xf>
    <xf numFmtId="3" fontId="81" fillId="0" borderId="21" xfId="2" applyNumberFormat="1" applyFont="1" applyBorder="1" applyAlignment="1">
      <alignment vertical="center" wrapText="1"/>
    </xf>
    <xf numFmtId="3" fontId="82" fillId="0" borderId="22" xfId="2" applyNumberFormat="1" applyFont="1" applyBorder="1" applyAlignment="1">
      <alignment vertical="center" wrapText="1"/>
    </xf>
    <xf numFmtId="9" fontId="83" fillId="0" borderId="0" xfId="1" applyFont="1" applyAlignment="1">
      <alignment vertical="center"/>
    </xf>
    <xf numFmtId="0" fontId="14" fillId="4" borderId="10" xfId="2" applyFont="1" applyFill="1" applyBorder="1" applyAlignment="1">
      <alignment horizontal="center" vertical="center" wrapText="1"/>
    </xf>
    <xf numFmtId="166" fontId="47" fillId="2" borderId="39" xfId="4" applyNumberFormat="1" applyFont="1" applyFill="1" applyBorder="1" applyAlignment="1">
      <alignment vertical="center"/>
    </xf>
    <xf numFmtId="166" fontId="47" fillId="2" borderId="40" xfId="4" applyNumberFormat="1" applyFont="1" applyFill="1" applyBorder="1" applyAlignment="1">
      <alignment horizontal="right" vertical="center"/>
    </xf>
    <xf numFmtId="166" fontId="48" fillId="2" borderId="40" xfId="4" applyNumberFormat="1" applyFont="1" applyFill="1" applyBorder="1" applyAlignment="1">
      <alignment horizontal="right" vertical="center"/>
    </xf>
    <xf numFmtId="166" fontId="48" fillId="2" borderId="40" xfId="4" applyNumberFormat="1" applyFont="1" applyFill="1" applyBorder="1" applyAlignment="1">
      <alignment vertical="center"/>
    </xf>
    <xf numFmtId="164" fontId="28" fillId="2" borderId="0" xfId="3" applyFont="1" applyFill="1" applyBorder="1" applyAlignment="1">
      <alignment vertical="center"/>
    </xf>
    <xf numFmtId="164" fontId="28" fillId="2" borderId="44" xfId="3" applyFont="1" applyFill="1" applyBorder="1" applyAlignment="1">
      <alignment vertical="center"/>
    </xf>
    <xf numFmtId="164" fontId="28" fillId="2" borderId="38" xfId="3" applyFont="1" applyFill="1" applyBorder="1" applyAlignment="1">
      <alignment vertical="center"/>
    </xf>
    <xf numFmtId="164" fontId="28" fillId="2" borderId="45" xfId="3" applyFont="1" applyFill="1" applyBorder="1" applyAlignment="1">
      <alignment vertical="center"/>
    </xf>
    <xf numFmtId="164" fontId="74" fillId="2" borderId="0" xfId="3" applyFont="1" applyFill="1" applyBorder="1" applyAlignment="1">
      <alignment vertical="center"/>
    </xf>
    <xf numFmtId="0" fontId="72" fillId="2" borderId="0" xfId="0" applyFont="1" applyFill="1" applyAlignment="1">
      <alignment vertical="center"/>
    </xf>
    <xf numFmtId="0" fontId="14" fillId="4" borderId="46" xfId="2" applyFont="1" applyFill="1" applyBorder="1" applyAlignment="1">
      <alignment horizontal="center" vertical="center" wrapText="1"/>
    </xf>
    <xf numFmtId="0" fontId="15" fillId="4" borderId="46" xfId="2" applyFont="1" applyFill="1" applyBorder="1" applyAlignment="1">
      <alignment horizontal="center" vertical="center" wrapText="1"/>
    </xf>
    <xf numFmtId="0" fontId="15" fillId="4" borderId="47" xfId="2" applyFont="1" applyFill="1" applyBorder="1" applyAlignment="1">
      <alignment horizontal="center" vertical="center" wrapText="1"/>
    </xf>
    <xf numFmtId="0" fontId="18" fillId="4" borderId="49" xfId="3" applyNumberFormat="1" applyFont="1" applyFill="1" applyBorder="1" applyAlignment="1">
      <alignment horizontal="center" vertical="center" wrapText="1"/>
    </xf>
    <xf numFmtId="164" fontId="54" fillId="4" borderId="39" xfId="3" applyFont="1" applyFill="1" applyBorder="1" applyAlignment="1">
      <alignment horizontal="center" vertical="center" wrapText="1"/>
    </xf>
    <xf numFmtId="164" fontId="54" fillId="4" borderId="51" xfId="3" applyFont="1" applyFill="1" applyBorder="1" applyAlignment="1">
      <alignment horizontal="center" vertical="center" wrapText="1"/>
    </xf>
    <xf numFmtId="0" fontId="18" fillId="4" borderId="1" xfId="3" applyNumberFormat="1" applyFont="1" applyFill="1" applyBorder="1" applyAlignment="1">
      <alignment horizontal="center" vertical="center" wrapText="1"/>
    </xf>
    <xf numFmtId="9" fontId="84" fillId="4" borderId="52" xfId="3" applyNumberFormat="1" applyFont="1" applyFill="1" applyBorder="1" applyAlignment="1">
      <alignment horizontal="center" vertical="center" wrapText="1"/>
    </xf>
    <xf numFmtId="9" fontId="84" fillId="4" borderId="18" xfId="3" applyNumberFormat="1" applyFont="1" applyFill="1" applyBorder="1" applyAlignment="1">
      <alignment horizontal="center" vertical="center" wrapText="1"/>
    </xf>
    <xf numFmtId="9" fontId="84" fillId="4" borderId="53" xfId="3" applyNumberFormat="1" applyFont="1" applyFill="1" applyBorder="1" applyAlignment="1">
      <alignment horizontal="center" vertical="center" wrapText="1"/>
    </xf>
    <xf numFmtId="10" fontId="1" fillId="0" borderId="0" xfId="1" applyNumberFormat="1" applyFont="1" applyAlignment="1">
      <alignment vertical="center"/>
    </xf>
    <xf numFmtId="0" fontId="85" fillId="0" borderId="0" xfId="2" applyFont="1" applyAlignment="1">
      <alignment vertical="center"/>
    </xf>
    <xf numFmtId="0" fontId="86" fillId="0" borderId="0" xfId="2" applyFont="1" applyAlignment="1">
      <alignment vertical="center"/>
    </xf>
    <xf numFmtId="3" fontId="87" fillId="0" borderId="0" xfId="2" applyNumberFormat="1" applyFont="1" applyAlignment="1">
      <alignment vertical="center" wrapText="1"/>
    </xf>
    <xf numFmtId="3" fontId="89" fillId="9" borderId="21" xfId="2" applyNumberFormat="1" applyFont="1" applyFill="1" applyBorder="1" applyAlignment="1">
      <alignment horizontal="right" vertical="center" wrapText="1"/>
    </xf>
    <xf numFmtId="3" fontId="86" fillId="0" borderId="21" xfId="2" applyNumberFormat="1" applyFont="1" applyBorder="1" applyAlignment="1">
      <alignment vertical="center" wrapText="1"/>
    </xf>
    <xf numFmtId="3" fontId="90" fillId="0" borderId="21" xfId="2" applyNumberFormat="1" applyFont="1" applyBorder="1" applyAlignment="1">
      <alignment vertical="center" wrapText="1"/>
    </xf>
    <xf numFmtId="3" fontId="89" fillId="5" borderId="21" xfId="2" applyNumberFormat="1" applyFont="1" applyFill="1" applyBorder="1" applyAlignment="1">
      <alignment horizontal="right" vertical="center" wrapText="1"/>
    </xf>
    <xf numFmtId="3" fontId="91" fillId="0" borderId="21" xfId="2" applyNumberFormat="1" applyFont="1" applyBorder="1" applyAlignment="1">
      <alignment vertical="center" wrapText="1"/>
    </xf>
    <xf numFmtId="3" fontId="90" fillId="0" borderId="37" xfId="2" applyNumberFormat="1" applyFont="1" applyBorder="1" applyAlignment="1">
      <alignment vertical="center" wrapText="1"/>
    </xf>
    <xf numFmtId="3" fontId="93" fillId="0" borderId="0" xfId="2" applyNumberFormat="1" applyFont="1" applyAlignment="1">
      <alignment vertical="center"/>
    </xf>
    <xf numFmtId="3" fontId="89" fillId="6" borderId="21" xfId="2" applyNumberFormat="1" applyFont="1" applyFill="1" applyBorder="1" applyAlignment="1">
      <alignment horizontal="right" vertical="center" wrapText="1"/>
    </xf>
    <xf numFmtId="3" fontId="94" fillId="0" borderId="21" xfId="2" applyNumberFormat="1" applyFont="1" applyBorder="1" applyAlignment="1">
      <alignment vertical="center" wrapText="1"/>
    </xf>
    <xf numFmtId="3" fontId="95" fillId="0" borderId="0" xfId="2" applyNumberFormat="1" applyFont="1" applyAlignment="1">
      <alignment vertical="center" wrapText="1"/>
    </xf>
    <xf numFmtId="3" fontId="95" fillId="2" borderId="40" xfId="2" applyNumberFormat="1" applyFont="1" applyFill="1" applyBorder="1" applyAlignment="1">
      <alignment vertical="center" wrapText="1"/>
    </xf>
    <xf numFmtId="0" fontId="87" fillId="0" borderId="0" xfId="0" applyFont="1" applyAlignment="1">
      <alignment vertical="center"/>
    </xf>
    <xf numFmtId="3" fontId="90" fillId="0" borderId="8" xfId="2" applyNumberFormat="1" applyFont="1" applyBorder="1" applyAlignment="1">
      <alignment vertical="center" wrapText="1"/>
    </xf>
    <xf numFmtId="3" fontId="87" fillId="0" borderId="28" xfId="2" applyNumberFormat="1" applyFont="1" applyBorder="1" applyAlignment="1">
      <alignment horizontal="left" vertical="center" wrapText="1"/>
    </xf>
    <xf numFmtId="3" fontId="93" fillId="6" borderId="8" xfId="2" applyNumberFormat="1" applyFont="1" applyFill="1" applyBorder="1" applyAlignment="1">
      <alignment vertical="center"/>
    </xf>
    <xf numFmtId="3" fontId="90" fillId="0" borderId="18" xfId="2" applyNumberFormat="1" applyFont="1" applyBorder="1" applyAlignment="1">
      <alignment vertical="center" wrapText="1"/>
    </xf>
    <xf numFmtId="3" fontId="88" fillId="0" borderId="8" xfId="2" applyNumberFormat="1" applyFont="1" applyBorder="1" applyAlignment="1">
      <alignment vertical="center" wrapText="1"/>
    </xf>
    <xf numFmtId="3" fontId="87" fillId="0" borderId="28" xfId="2" applyNumberFormat="1" applyFont="1" applyBorder="1" applyAlignment="1">
      <alignment vertical="center" wrapText="1"/>
    </xf>
    <xf numFmtId="3" fontId="96" fillId="6" borderId="10" xfId="2" applyNumberFormat="1" applyFont="1" applyFill="1" applyBorder="1" applyAlignment="1">
      <alignment vertical="center"/>
    </xf>
    <xf numFmtId="0" fontId="14" fillId="9" borderId="20" xfId="2" applyFont="1" applyFill="1" applyBorder="1" applyAlignment="1">
      <alignment horizontal="right" vertical="center"/>
    </xf>
    <xf numFmtId="0" fontId="14" fillId="9" borderId="21" xfId="2" applyFont="1" applyFill="1" applyBorder="1" applyAlignment="1">
      <alignment vertical="center"/>
    </xf>
    <xf numFmtId="166" fontId="14" fillId="9" borderId="21" xfId="4" applyNumberFormat="1" applyFont="1" applyFill="1" applyBorder="1" applyAlignment="1">
      <alignment vertical="center" wrapText="1"/>
    </xf>
    <xf numFmtId="0" fontId="14" fillId="9" borderId="21" xfId="2" applyFont="1" applyFill="1" applyBorder="1" applyAlignment="1">
      <alignment vertical="center" wrapText="1"/>
    </xf>
    <xf numFmtId="9" fontId="14" fillId="9" borderId="21" xfId="5" applyFont="1" applyFill="1" applyBorder="1" applyAlignment="1">
      <alignment vertical="center" wrapText="1"/>
    </xf>
    <xf numFmtId="3" fontId="88" fillId="9" borderId="8" xfId="2" applyNumberFormat="1" applyFont="1" applyFill="1" applyBorder="1" applyAlignment="1">
      <alignment vertical="center" wrapText="1"/>
    </xf>
    <xf numFmtId="164" fontId="40" fillId="0" borderId="0" xfId="3" applyFont="1" applyFill="1" applyBorder="1" applyAlignment="1">
      <alignment vertical="center" wrapText="1"/>
    </xf>
    <xf numFmtId="3" fontId="14" fillId="2" borderId="0" xfId="2" applyNumberFormat="1" applyFont="1" applyFill="1" applyAlignment="1">
      <alignment vertical="center" wrapText="1"/>
    </xf>
    <xf numFmtId="0" fontId="76" fillId="9" borderId="20" xfId="2" applyFont="1" applyFill="1" applyBorder="1" applyAlignment="1">
      <alignment horizontal="right" vertical="center"/>
    </xf>
    <xf numFmtId="0" fontId="76" fillId="9" borderId="21" xfId="2" applyFont="1" applyFill="1" applyBorder="1" applyAlignment="1">
      <alignment vertical="center"/>
    </xf>
    <xf numFmtId="166" fontId="76" fillId="9" borderId="21" xfId="4" applyNumberFormat="1" applyFont="1" applyFill="1" applyBorder="1" applyAlignment="1">
      <alignment vertical="center" wrapText="1"/>
    </xf>
    <xf numFmtId="0" fontId="76" fillId="9" borderId="21" xfId="2" applyFont="1" applyFill="1" applyBorder="1" applyAlignment="1">
      <alignment vertical="center" wrapText="1"/>
    </xf>
    <xf numFmtId="9" fontId="76" fillId="9" borderId="21" xfId="5" applyFont="1" applyFill="1" applyBorder="1" applyAlignment="1">
      <alignment vertical="center" wrapText="1"/>
    </xf>
    <xf numFmtId="164" fontId="97" fillId="0" borderId="0" xfId="3" applyFont="1" applyFill="1" applyBorder="1" applyAlignment="1">
      <alignment vertical="center"/>
    </xf>
    <xf numFmtId="0" fontId="98" fillId="0" borderId="0" xfId="0" applyFont="1" applyAlignment="1">
      <alignment vertical="center"/>
    </xf>
    <xf numFmtId="0" fontId="99" fillId="0" borderId="0" xfId="0" applyFont="1" applyAlignment="1">
      <alignment vertical="center"/>
    </xf>
    <xf numFmtId="0" fontId="100" fillId="0" borderId="0" xfId="0" applyFont="1" applyAlignment="1">
      <alignment vertical="center"/>
    </xf>
    <xf numFmtId="3" fontId="102" fillId="4" borderId="12" xfId="2" applyNumberFormat="1" applyFont="1" applyFill="1" applyBorder="1" applyAlignment="1">
      <alignment horizontal="right" vertical="center"/>
    </xf>
    <xf numFmtId="3" fontId="9" fillId="4" borderId="8" xfId="4" applyNumberFormat="1" applyFont="1" applyFill="1" applyBorder="1" applyAlignment="1">
      <alignment vertical="center" wrapText="1"/>
    </xf>
    <xf numFmtId="3" fontId="77" fillId="4" borderId="8" xfId="4" applyNumberFormat="1" applyFont="1" applyFill="1" applyBorder="1" applyAlignment="1">
      <alignment vertical="center" wrapText="1"/>
    </xf>
    <xf numFmtId="3" fontId="9" fillId="4" borderId="28" xfId="4" applyNumberFormat="1" applyFont="1" applyFill="1" applyBorder="1" applyAlignment="1">
      <alignment vertical="center" wrapText="1"/>
    </xf>
    <xf numFmtId="3" fontId="9" fillId="4" borderId="18" xfId="4" applyNumberFormat="1" applyFont="1" applyFill="1" applyBorder="1" applyAlignment="1">
      <alignment vertical="center" wrapText="1"/>
    </xf>
    <xf numFmtId="0" fontId="105" fillId="0" borderId="0" xfId="2" applyFont="1" applyAlignment="1">
      <alignment vertical="center"/>
    </xf>
    <xf numFmtId="0" fontId="106" fillId="0" borderId="0" xfId="2" applyFont="1" applyAlignment="1">
      <alignment vertical="center"/>
    </xf>
    <xf numFmtId="3" fontId="107" fillId="0" borderId="0" xfId="2" applyNumberFormat="1" applyFont="1" applyAlignment="1">
      <alignment vertical="center" wrapText="1"/>
    </xf>
    <xf numFmtId="0" fontId="108" fillId="9" borderId="21" xfId="2" applyFont="1" applyFill="1" applyBorder="1" applyAlignment="1">
      <alignment vertical="center" wrapText="1"/>
    </xf>
    <xf numFmtId="3" fontId="106" fillId="0" borderId="21" xfId="2" applyNumberFormat="1" applyFont="1" applyBorder="1" applyAlignment="1">
      <alignment vertical="center" wrapText="1"/>
    </xf>
    <xf numFmtId="3" fontId="106" fillId="0" borderId="8" xfId="2" applyNumberFormat="1" applyFont="1" applyBorder="1" applyAlignment="1">
      <alignment vertical="center" wrapText="1"/>
    </xf>
    <xf numFmtId="3" fontId="106" fillId="9" borderId="8" xfId="2" applyNumberFormat="1" applyFont="1" applyFill="1" applyBorder="1" applyAlignment="1">
      <alignment vertical="center" wrapText="1"/>
    </xf>
    <xf numFmtId="0" fontId="108" fillId="5" borderId="21" xfId="2" applyFont="1" applyFill="1" applyBorder="1" applyAlignment="1">
      <alignment vertical="center" wrapText="1"/>
    </xf>
    <xf numFmtId="3" fontId="106" fillId="0" borderId="37" xfId="2" applyNumberFormat="1" applyFont="1" applyBorder="1" applyAlignment="1">
      <alignment vertical="center" wrapText="1"/>
    </xf>
    <xf numFmtId="0" fontId="109" fillId="5" borderId="21" xfId="2" applyFont="1" applyFill="1" applyBorder="1" applyAlignment="1">
      <alignment vertical="center" wrapText="1"/>
    </xf>
    <xf numFmtId="3" fontId="110" fillId="0" borderId="21" xfId="2" applyNumberFormat="1" applyFont="1" applyBorder="1" applyAlignment="1">
      <alignment vertical="center" wrapText="1"/>
    </xf>
    <xf numFmtId="3" fontId="110" fillId="0" borderId="8" xfId="2" applyNumberFormat="1" applyFont="1" applyBorder="1" applyAlignment="1">
      <alignment vertical="center" wrapText="1"/>
    </xf>
    <xf numFmtId="3" fontId="110" fillId="9" borderId="8" xfId="2" applyNumberFormat="1" applyFont="1" applyFill="1" applyBorder="1" applyAlignment="1">
      <alignment vertical="center" wrapText="1"/>
    </xf>
    <xf numFmtId="3" fontId="106" fillId="0" borderId="17" xfId="2" applyNumberFormat="1" applyFont="1" applyBorder="1" applyAlignment="1">
      <alignment vertical="center"/>
    </xf>
    <xf numFmtId="0" fontId="108" fillId="6" borderId="21" xfId="2" applyFont="1" applyFill="1" applyBorder="1" applyAlignment="1">
      <alignment vertical="center" wrapText="1"/>
    </xf>
    <xf numFmtId="3" fontId="107" fillId="0" borderId="8" xfId="2" applyNumberFormat="1" applyFont="1" applyBorder="1" applyAlignment="1">
      <alignment vertical="center" wrapText="1"/>
    </xf>
    <xf numFmtId="3" fontId="107" fillId="0" borderId="21" xfId="2" applyNumberFormat="1" applyFont="1" applyBorder="1" applyAlignment="1">
      <alignment vertical="center" wrapText="1"/>
    </xf>
    <xf numFmtId="3" fontId="107" fillId="0" borderId="28" xfId="2" applyNumberFormat="1" applyFont="1" applyBorder="1" applyAlignment="1">
      <alignment horizontal="left" vertical="center" wrapText="1"/>
    </xf>
    <xf numFmtId="166" fontId="111" fillId="0" borderId="21" xfId="4" applyNumberFormat="1" applyFont="1" applyFill="1" applyBorder="1" applyAlignment="1">
      <alignment vertical="center"/>
    </xf>
    <xf numFmtId="3" fontId="106" fillId="0" borderId="18" xfId="2" applyNumberFormat="1" applyFont="1" applyBorder="1" applyAlignment="1">
      <alignment vertical="center" wrapText="1"/>
    </xf>
    <xf numFmtId="3" fontId="106" fillId="0" borderId="28" xfId="2" applyNumberFormat="1" applyFont="1" applyBorder="1" applyAlignment="1">
      <alignment vertical="center" wrapText="1"/>
    </xf>
    <xf numFmtId="166" fontId="111" fillId="2" borderId="40" xfId="4" applyNumberFormat="1" applyFont="1" applyFill="1" applyBorder="1" applyAlignment="1">
      <alignment vertical="center"/>
    </xf>
    <xf numFmtId="0" fontId="112" fillId="0" borderId="0" xfId="0" applyFont="1" applyAlignment="1">
      <alignment vertical="center"/>
    </xf>
    <xf numFmtId="0" fontId="19" fillId="0" borderId="0" xfId="0" applyFont="1" applyAlignment="1">
      <alignment horizontal="center" vertical="center" wrapText="1"/>
    </xf>
    <xf numFmtId="3" fontId="88" fillId="4" borderId="33" xfId="2" applyNumberFormat="1" applyFont="1" applyFill="1" applyBorder="1" applyAlignment="1">
      <alignment horizontal="center" vertical="center" wrapText="1"/>
    </xf>
    <xf numFmtId="3" fontId="88" fillId="4" borderId="12" xfId="2" applyNumberFormat="1" applyFont="1" applyFill="1" applyBorder="1" applyAlignment="1">
      <alignment horizontal="center" vertical="center" wrapText="1"/>
    </xf>
    <xf numFmtId="3" fontId="106" fillId="6" borderId="8" xfId="2" applyNumberFormat="1" applyFont="1" applyFill="1" applyBorder="1" applyAlignment="1">
      <alignment vertical="center"/>
    </xf>
    <xf numFmtId="3" fontId="108" fillId="6" borderId="10" xfId="2" applyNumberFormat="1" applyFont="1" applyFill="1" applyBorder="1" applyAlignment="1">
      <alignment vertical="center"/>
    </xf>
    <xf numFmtId="0" fontId="22" fillId="4" borderId="35" xfId="0" applyFont="1" applyFill="1" applyBorder="1" applyAlignment="1">
      <alignment vertical="center"/>
    </xf>
    <xf numFmtId="9" fontId="113" fillId="0" borderId="0" xfId="1" applyFont="1" applyAlignment="1">
      <alignment vertical="center"/>
    </xf>
    <xf numFmtId="9" fontId="114" fillId="0" borderId="0" xfId="1" applyFont="1" applyFill="1" applyAlignment="1">
      <alignment vertical="center" wrapText="1"/>
    </xf>
    <xf numFmtId="9" fontId="113" fillId="4" borderId="33" xfId="1" applyFont="1" applyFill="1" applyBorder="1" applyAlignment="1">
      <alignment horizontal="center" vertical="center" wrapText="1"/>
    </xf>
    <xf numFmtId="9" fontId="113" fillId="4" borderId="12" xfId="1" applyFont="1" applyFill="1" applyBorder="1" applyAlignment="1">
      <alignment horizontal="center" vertical="center" wrapText="1"/>
    </xf>
    <xf numFmtId="9" fontId="114" fillId="0" borderId="0" xfId="1" applyFont="1" applyAlignment="1">
      <alignment vertical="center" wrapText="1"/>
    </xf>
    <xf numFmtId="9" fontId="115" fillId="9" borderId="21" xfId="1" applyFont="1" applyFill="1" applyBorder="1" applyAlignment="1">
      <alignment vertical="center" wrapText="1"/>
    </xf>
    <xf numFmtId="9" fontId="113" fillId="0" borderId="21" xfId="1" applyFont="1" applyFill="1" applyBorder="1" applyAlignment="1">
      <alignment vertical="center" wrapText="1"/>
    </xf>
    <xf numFmtId="9" fontId="114" fillId="0" borderId="8" xfId="1" applyFont="1" applyFill="1" applyBorder="1" applyAlignment="1">
      <alignment vertical="center" wrapText="1"/>
    </xf>
    <xf numFmtId="9" fontId="114" fillId="0" borderId="21" xfId="1" applyFont="1" applyFill="1" applyBorder="1" applyAlignment="1">
      <alignment vertical="center" wrapText="1"/>
    </xf>
    <xf numFmtId="9" fontId="115" fillId="5" borderId="21" xfId="1" applyFont="1" applyFill="1" applyBorder="1" applyAlignment="1">
      <alignment vertical="center" wrapText="1"/>
    </xf>
    <xf numFmtId="9" fontId="114" fillId="0" borderId="37" xfId="1" applyFont="1" applyFill="1" applyBorder="1" applyAlignment="1">
      <alignment vertical="center" wrapText="1"/>
    </xf>
    <xf numFmtId="9" fontId="116" fillId="5" borderId="40" xfId="1" applyFont="1" applyFill="1" applyBorder="1" applyAlignment="1">
      <alignment vertical="center"/>
    </xf>
    <xf numFmtId="9" fontId="117" fillId="0" borderId="0" xfId="1" applyFont="1" applyFill="1" applyBorder="1" applyAlignment="1">
      <alignment vertical="center"/>
    </xf>
    <xf numFmtId="9" fontId="115" fillId="7" borderId="21" xfId="1" applyFont="1" applyFill="1" applyBorder="1" applyAlignment="1">
      <alignment vertical="center" wrapText="1"/>
    </xf>
    <xf numFmtId="9" fontId="114" fillId="10" borderId="8" xfId="1" applyFont="1" applyFill="1" applyBorder="1" applyAlignment="1">
      <alignment vertical="center" wrapText="1"/>
    </xf>
    <xf numFmtId="9" fontId="114" fillId="0" borderId="28" xfId="1" applyFont="1" applyFill="1" applyBorder="1" applyAlignment="1">
      <alignment vertical="center" wrapText="1"/>
    </xf>
    <xf numFmtId="9" fontId="117" fillId="6" borderId="23" xfId="1" applyFont="1" applyFill="1" applyBorder="1" applyAlignment="1">
      <alignment vertical="center"/>
    </xf>
    <xf numFmtId="9" fontId="118" fillId="0" borderId="0" xfId="1" applyFont="1" applyFill="1" applyBorder="1" applyAlignment="1">
      <alignment vertical="center"/>
    </xf>
    <xf numFmtId="9" fontId="114" fillId="0" borderId="18" xfId="1" applyFont="1" applyFill="1" applyBorder="1" applyAlignment="1">
      <alignment vertical="center" wrapText="1"/>
    </xf>
    <xf numFmtId="9" fontId="116" fillId="6" borderId="35" xfId="1" applyFont="1" applyFill="1" applyBorder="1" applyAlignment="1">
      <alignment vertical="center"/>
    </xf>
    <xf numFmtId="9" fontId="118" fillId="2" borderId="40" xfId="1" applyFont="1" applyFill="1" applyBorder="1" applyAlignment="1">
      <alignment vertical="center"/>
    </xf>
    <xf numFmtId="9" fontId="115" fillId="4" borderId="35" xfId="1" applyFont="1" applyFill="1" applyBorder="1" applyAlignment="1">
      <alignment vertical="center"/>
    </xf>
    <xf numFmtId="9" fontId="114" fillId="0" borderId="0" xfId="1" applyFont="1" applyAlignment="1">
      <alignment vertical="center"/>
    </xf>
    <xf numFmtId="3" fontId="73" fillId="4" borderId="35" xfId="2" applyNumberFormat="1" applyFont="1" applyFill="1" applyBorder="1" applyAlignment="1">
      <alignment horizontal="right" vertical="center"/>
    </xf>
    <xf numFmtId="3" fontId="51" fillId="6" borderId="10" xfId="2" applyNumberFormat="1" applyFont="1" applyFill="1" applyBorder="1" applyAlignment="1">
      <alignment vertical="center"/>
    </xf>
    <xf numFmtId="166" fontId="22" fillId="4" borderId="10" xfId="11" applyNumberFormat="1" applyFont="1" applyFill="1" applyBorder="1" applyAlignment="1">
      <alignment vertical="center"/>
    </xf>
    <xf numFmtId="0" fontId="119" fillId="0" borderId="0" xfId="0" applyFont="1" applyAlignment="1">
      <alignment vertical="center"/>
    </xf>
    <xf numFmtId="3" fontId="120" fillId="4" borderId="10" xfId="2" applyNumberFormat="1" applyFont="1" applyFill="1" applyBorder="1" applyAlignment="1">
      <alignment vertical="center" wrapText="1"/>
    </xf>
    <xf numFmtId="3" fontId="92" fillId="5" borderId="51" xfId="2" applyNumberFormat="1" applyFont="1" applyFill="1" applyBorder="1" applyAlignment="1">
      <alignment vertical="center"/>
    </xf>
    <xf numFmtId="9" fontId="113" fillId="9" borderId="21" xfId="1" applyFont="1" applyFill="1" applyBorder="1" applyAlignment="1">
      <alignment horizontal="right" vertical="center"/>
    </xf>
    <xf numFmtId="3" fontId="93" fillId="6" borderId="23" xfId="2" applyNumberFormat="1" applyFont="1" applyFill="1" applyBorder="1" applyAlignment="1">
      <alignment vertical="center"/>
    </xf>
    <xf numFmtId="3" fontId="108" fillId="5" borderId="41" xfId="2" applyNumberFormat="1" applyFont="1" applyFill="1" applyBorder="1" applyAlignment="1">
      <alignment vertical="center"/>
    </xf>
    <xf numFmtId="3" fontId="121" fillId="0" borderId="22" xfId="2" applyNumberFormat="1" applyFont="1" applyBorder="1" applyAlignment="1">
      <alignment vertical="center" wrapText="1"/>
    </xf>
    <xf numFmtId="0" fontId="122" fillId="0" borderId="0" xfId="2" applyFont="1" applyAlignment="1">
      <alignment horizontal="left" vertical="center"/>
    </xf>
    <xf numFmtId="0" fontId="123" fillId="0" borderId="0" xfId="2" applyFont="1" applyAlignment="1">
      <alignment horizontal="left" vertical="center"/>
    </xf>
    <xf numFmtId="3" fontId="124" fillId="0" borderId="0" xfId="2" applyNumberFormat="1" applyFont="1" applyAlignment="1">
      <alignment horizontal="right" vertical="center"/>
    </xf>
    <xf numFmtId="3" fontId="13" fillId="0" borderId="34" xfId="2" applyNumberFormat="1" applyFont="1" applyBorder="1" applyAlignment="1">
      <alignment vertical="center" wrapText="1"/>
    </xf>
    <xf numFmtId="3" fontId="125" fillId="9" borderId="22" xfId="2" applyNumberFormat="1" applyFont="1" applyFill="1" applyBorder="1" applyAlignment="1">
      <alignment horizontal="right" vertical="center" wrapText="1"/>
    </xf>
    <xf numFmtId="3" fontId="123" fillId="0" borderId="22" xfId="2" applyNumberFormat="1" applyFont="1" applyBorder="1" applyAlignment="1">
      <alignment vertical="center" wrapText="1"/>
    </xf>
    <xf numFmtId="3" fontId="13" fillId="0" borderId="22" xfId="2" applyNumberFormat="1" applyFont="1" applyBorder="1" applyAlignment="1">
      <alignment vertical="center" wrapText="1"/>
    </xf>
    <xf numFmtId="3" fontId="123" fillId="9" borderId="22" xfId="2" applyNumberFormat="1" applyFont="1" applyFill="1" applyBorder="1" applyAlignment="1">
      <alignment vertical="center" wrapText="1"/>
    </xf>
    <xf numFmtId="3" fontId="125" fillId="5" borderId="22" xfId="2" applyNumberFormat="1" applyFont="1" applyFill="1" applyBorder="1" applyAlignment="1">
      <alignment horizontal="right" vertical="center" wrapText="1"/>
    </xf>
    <xf numFmtId="3" fontId="126" fillId="0" borderId="22" xfId="2" applyNumberFormat="1" applyFont="1" applyBorder="1" applyAlignment="1">
      <alignment vertical="center" wrapText="1"/>
    </xf>
    <xf numFmtId="3" fontId="13" fillId="0" borderId="31" xfId="2" applyNumberFormat="1" applyFont="1" applyBorder="1" applyAlignment="1">
      <alignment vertical="center" wrapText="1"/>
    </xf>
    <xf numFmtId="3" fontId="127" fillId="0" borderId="22" xfId="2" applyNumberFormat="1" applyFont="1" applyBorder="1" applyAlignment="1">
      <alignment vertical="center" wrapText="1"/>
    </xf>
    <xf numFmtId="3" fontId="84" fillId="5" borderId="42" xfId="2" applyNumberFormat="1" applyFont="1" applyFill="1" applyBorder="1" applyAlignment="1">
      <alignment vertical="center"/>
    </xf>
    <xf numFmtId="3" fontId="101" fillId="0" borderId="34" xfId="2" applyNumberFormat="1" applyFont="1" applyBorder="1" applyAlignment="1">
      <alignment vertical="center"/>
    </xf>
    <xf numFmtId="3" fontId="128" fillId="6" borderId="22" xfId="2" applyNumberFormat="1" applyFont="1" applyFill="1" applyBorder="1" applyAlignment="1">
      <alignment horizontal="right" vertical="center" wrapText="1"/>
    </xf>
    <xf numFmtId="3" fontId="13" fillId="0" borderId="31" xfId="2" applyNumberFormat="1" applyFont="1" applyBorder="1" applyAlignment="1">
      <alignment horizontal="left" vertical="center" wrapText="1"/>
    </xf>
    <xf numFmtId="3" fontId="101" fillId="6" borderId="22" xfId="2" applyNumberFormat="1" applyFont="1" applyFill="1" applyBorder="1" applyAlignment="1">
      <alignment vertical="center"/>
    </xf>
    <xf numFmtId="3" fontId="129" fillId="0" borderId="34" xfId="2" applyNumberFormat="1" applyFont="1" applyBorder="1" applyAlignment="1">
      <alignment vertical="center" wrapText="1"/>
    </xf>
    <xf numFmtId="3" fontId="84" fillId="6" borderId="36" xfId="2" applyNumberFormat="1" applyFont="1" applyFill="1" applyBorder="1" applyAlignment="1">
      <alignment vertical="center"/>
    </xf>
    <xf numFmtId="3" fontId="129" fillId="2" borderId="42" xfId="2" applyNumberFormat="1" applyFont="1" applyFill="1" applyBorder="1" applyAlignment="1">
      <alignment vertical="center" wrapText="1"/>
    </xf>
    <xf numFmtId="3" fontId="128" fillId="4" borderId="36" xfId="2" applyNumberFormat="1" applyFont="1" applyFill="1" applyBorder="1" applyAlignment="1">
      <alignment vertical="center" wrapText="1"/>
    </xf>
    <xf numFmtId="0" fontId="126" fillId="0" borderId="0" xfId="0" applyFont="1" applyAlignment="1">
      <alignment vertical="center"/>
    </xf>
    <xf numFmtId="166" fontId="113" fillId="0" borderId="0" xfId="11" applyNumberFormat="1" applyFont="1" applyAlignment="1">
      <alignment vertical="center"/>
    </xf>
    <xf numFmtId="166" fontId="114" fillId="0" borderId="0" xfId="11" applyNumberFormat="1" applyFont="1" applyFill="1" applyAlignment="1">
      <alignment vertical="center" wrapText="1"/>
    </xf>
    <xf numFmtId="166" fontId="113" fillId="4" borderId="33" xfId="11" applyNumberFormat="1" applyFont="1" applyFill="1" applyBorder="1" applyAlignment="1">
      <alignment horizontal="center" vertical="center" wrapText="1"/>
    </xf>
    <xf numFmtId="166" fontId="113" fillId="4" borderId="12" xfId="11" applyNumberFormat="1" applyFont="1" applyFill="1" applyBorder="1" applyAlignment="1">
      <alignment horizontal="center" vertical="center" wrapText="1"/>
    </xf>
    <xf numFmtId="166" fontId="114" fillId="0" borderId="0" xfId="11" applyNumberFormat="1" applyFont="1" applyAlignment="1">
      <alignment vertical="center" wrapText="1"/>
    </xf>
    <xf numFmtId="166" fontId="115" fillId="9" borderId="21" xfId="11" applyNumberFormat="1" applyFont="1" applyFill="1" applyBorder="1" applyAlignment="1">
      <alignment vertical="center" wrapText="1"/>
    </xf>
    <xf numFmtId="166" fontId="113" fillId="0" borderId="21" xfId="11" applyNumberFormat="1" applyFont="1" applyFill="1" applyBorder="1" applyAlignment="1">
      <alignment vertical="center" wrapText="1"/>
    </xf>
    <xf numFmtId="166" fontId="114" fillId="0" borderId="8" xfId="11" applyNumberFormat="1" applyFont="1" applyFill="1" applyBorder="1" applyAlignment="1">
      <alignment vertical="center" wrapText="1"/>
    </xf>
    <xf numFmtId="166" fontId="113" fillId="9" borderId="24" xfId="11" applyNumberFormat="1" applyFont="1" applyFill="1" applyBorder="1" applyAlignment="1">
      <alignment horizontal="right" vertical="center"/>
    </xf>
    <xf numFmtId="166" fontId="114" fillId="0" borderId="21" xfId="11" applyNumberFormat="1" applyFont="1" applyFill="1" applyBorder="1" applyAlignment="1">
      <alignment vertical="center" wrapText="1"/>
    </xf>
    <xf numFmtId="166" fontId="115" fillId="5" borderId="21" xfId="11" applyNumberFormat="1" applyFont="1" applyFill="1" applyBorder="1" applyAlignment="1">
      <alignment vertical="center" wrapText="1"/>
    </xf>
    <xf numFmtId="166" fontId="114" fillId="0" borderId="37" xfId="11" applyNumberFormat="1" applyFont="1" applyFill="1" applyBorder="1" applyAlignment="1">
      <alignment vertical="center" wrapText="1"/>
    </xf>
    <xf numFmtId="166" fontId="116" fillId="5" borderId="40" xfId="11" applyNumberFormat="1" applyFont="1" applyFill="1" applyBorder="1" applyAlignment="1">
      <alignment vertical="center"/>
    </xf>
    <xf numFmtId="166" fontId="117" fillId="0" borderId="0" xfId="11" applyNumberFormat="1" applyFont="1" applyFill="1" applyBorder="1" applyAlignment="1">
      <alignment vertical="center"/>
    </xf>
    <xf numFmtId="166" fontId="115" fillId="7" borderId="21" xfId="11" applyNumberFormat="1" applyFont="1" applyFill="1" applyBorder="1" applyAlignment="1">
      <alignment vertical="center" wrapText="1"/>
    </xf>
    <xf numFmtId="166" fontId="114" fillId="0" borderId="28" xfId="11" applyNumberFormat="1" applyFont="1" applyFill="1" applyBorder="1" applyAlignment="1">
      <alignment vertical="center" wrapText="1"/>
    </xf>
    <xf numFmtId="166" fontId="117" fillId="6" borderId="24" xfId="11" applyNumberFormat="1" applyFont="1" applyFill="1" applyBorder="1" applyAlignment="1">
      <alignment vertical="center"/>
    </xf>
    <xf numFmtId="166" fontId="118" fillId="0" borderId="0" xfId="11" applyNumberFormat="1" applyFont="1" applyFill="1" applyBorder="1" applyAlignment="1">
      <alignment vertical="center"/>
    </xf>
    <xf numFmtId="166" fontId="114" fillId="0" borderId="18" xfId="11" applyNumberFormat="1" applyFont="1" applyFill="1" applyBorder="1" applyAlignment="1">
      <alignment vertical="center" wrapText="1"/>
    </xf>
    <xf numFmtId="166" fontId="116" fillId="6" borderId="35" xfId="11" applyNumberFormat="1" applyFont="1" applyFill="1" applyBorder="1" applyAlignment="1">
      <alignment vertical="center"/>
    </xf>
    <xf numFmtId="166" fontId="118" fillId="2" borderId="40" xfId="11" applyNumberFormat="1" applyFont="1" applyFill="1" applyBorder="1" applyAlignment="1">
      <alignment vertical="center"/>
    </xf>
    <xf numFmtId="166" fontId="115" fillId="4" borderId="35" xfId="11" applyNumberFormat="1" applyFont="1" applyFill="1" applyBorder="1" applyAlignment="1">
      <alignment vertical="center"/>
    </xf>
    <xf numFmtId="166" fontId="114" fillId="0" borderId="0" xfId="11" applyNumberFormat="1" applyFont="1" applyAlignment="1">
      <alignment vertical="center"/>
    </xf>
    <xf numFmtId="9" fontId="9" fillId="0" borderId="23" xfId="1" applyFont="1" applyBorder="1" applyAlignment="1">
      <alignment vertical="center" wrapText="1"/>
    </xf>
    <xf numFmtId="3" fontId="90" fillId="10" borderId="8" xfId="2" applyNumberFormat="1" applyFont="1" applyFill="1" applyBorder="1" applyAlignment="1">
      <alignment vertical="center" wrapText="1"/>
    </xf>
    <xf numFmtId="3" fontId="11" fillId="0" borderId="0" xfId="2" applyNumberFormat="1" applyFont="1" applyAlignment="1">
      <alignment horizontal="right" vertical="center"/>
    </xf>
    <xf numFmtId="3" fontId="68" fillId="0" borderId="34" xfId="2" applyNumberFormat="1" applyFont="1"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0" fillId="2" borderId="0" xfId="0" applyFill="1" applyAlignment="1">
      <alignment vertical="center"/>
    </xf>
    <xf numFmtId="0" fontId="131" fillId="2" borderId="0" xfId="0" applyFont="1" applyFill="1" applyAlignment="1">
      <alignment vertical="center"/>
    </xf>
    <xf numFmtId="0" fontId="0" fillId="2" borderId="0" xfId="0" applyFill="1" applyAlignment="1">
      <alignment vertical="center" wrapText="1"/>
    </xf>
    <xf numFmtId="0" fontId="0" fillId="2" borderId="0" xfId="0" applyFill="1" applyAlignment="1">
      <alignment horizontal="center" vertical="center"/>
    </xf>
    <xf numFmtId="166" fontId="0" fillId="2" borderId="0" xfId="11" applyNumberFormat="1" applyFont="1" applyFill="1" applyAlignment="1">
      <alignment vertical="center"/>
    </xf>
    <xf numFmtId="0" fontId="132" fillId="2" borderId="0" xfId="0" applyFont="1" applyFill="1" applyAlignment="1">
      <alignment vertical="center"/>
    </xf>
    <xf numFmtId="0" fontId="0" fillId="2" borderId="0" xfId="0" applyFill="1" applyAlignment="1">
      <alignment horizontal="center" vertical="center" wrapText="1"/>
    </xf>
    <xf numFmtId="0" fontId="2" fillId="12" borderId="8" xfId="0" applyFont="1" applyFill="1" applyBorder="1" applyAlignment="1">
      <alignment horizontal="center" vertical="center" wrapText="1"/>
    </xf>
    <xf numFmtId="166" fontId="2" fillId="12" borderId="8" xfId="11" applyNumberFormat="1" applyFont="1" applyFill="1" applyBorder="1" applyAlignment="1">
      <alignment horizontal="center" vertical="center" wrapText="1"/>
    </xf>
    <xf numFmtId="0" fontId="133" fillId="12" borderId="8" xfId="0" applyFont="1" applyFill="1" applyBorder="1" applyAlignment="1">
      <alignment horizontal="center" vertical="center" wrapText="1"/>
    </xf>
    <xf numFmtId="0" fontId="0" fillId="0" borderId="0" xfId="0" applyAlignment="1">
      <alignment horizontal="center" vertical="center" wrapText="1"/>
    </xf>
    <xf numFmtId="0" fontId="132" fillId="0" borderId="8" xfId="0" applyFont="1" applyBorder="1" applyAlignment="1">
      <alignment vertical="center" wrapText="1"/>
    </xf>
    <xf numFmtId="0" fontId="0" fillId="0" borderId="8" xfId="0" applyBorder="1" applyAlignment="1">
      <alignment vertical="center" wrapText="1"/>
    </xf>
    <xf numFmtId="0" fontId="0" fillId="0" borderId="8" xfId="0" applyBorder="1" applyAlignment="1">
      <alignment horizontal="center" vertical="center" wrapText="1"/>
    </xf>
    <xf numFmtId="166" fontId="0" fillId="0" borderId="8" xfId="11" applyNumberFormat="1" applyFont="1" applyBorder="1" applyAlignment="1">
      <alignment vertical="center" wrapText="1"/>
    </xf>
    <xf numFmtId="166" fontId="0" fillId="0" borderId="8" xfId="11" applyNumberFormat="1" applyFont="1" applyBorder="1" applyAlignment="1">
      <alignment horizontal="center" vertical="center" wrapText="1"/>
    </xf>
    <xf numFmtId="168" fontId="132" fillId="0" borderId="8" xfId="0" applyNumberFormat="1" applyFont="1" applyBorder="1" applyAlignment="1">
      <alignment vertical="center" wrapText="1"/>
    </xf>
    <xf numFmtId="43" fontId="0" fillId="2" borderId="0" xfId="0" applyNumberFormat="1" applyFill="1" applyAlignment="1">
      <alignment vertical="center" wrapText="1"/>
    </xf>
    <xf numFmtId="166" fontId="0" fillId="2" borderId="8" xfId="11" applyNumberFormat="1" applyFont="1" applyFill="1" applyBorder="1" applyAlignment="1">
      <alignment vertical="center" wrapText="1"/>
    </xf>
    <xf numFmtId="0" fontId="2" fillId="2" borderId="0" xfId="0" applyFont="1" applyFill="1" applyAlignment="1">
      <alignment horizontal="center" vertical="center" wrapText="1"/>
    </xf>
    <xf numFmtId="0" fontId="2" fillId="12" borderId="23" xfId="0" applyFont="1" applyFill="1" applyBorder="1" applyAlignment="1">
      <alignment horizontal="center" vertical="center" wrapText="1"/>
    </xf>
    <xf numFmtId="0" fontId="2" fillId="12" borderId="21" xfId="0" applyFont="1" applyFill="1" applyBorder="1" applyAlignment="1">
      <alignment horizontal="center" vertical="center" wrapText="1"/>
    </xf>
    <xf numFmtId="166" fontId="2" fillId="12" borderId="21" xfId="11" applyNumberFormat="1" applyFont="1" applyFill="1" applyBorder="1" applyAlignment="1">
      <alignment horizontal="center" vertical="center" wrapText="1"/>
    </xf>
    <xf numFmtId="0" fontId="2" fillId="12" borderId="24" xfId="0" applyFont="1" applyFill="1" applyBorder="1" applyAlignment="1">
      <alignment horizontal="center" vertical="center" wrapText="1"/>
    </xf>
    <xf numFmtId="5" fontId="133" fillId="12" borderId="8" xfId="0" applyNumberFormat="1" applyFont="1" applyFill="1" applyBorder="1" applyAlignment="1">
      <alignment horizontal="right" vertical="center" wrapText="1"/>
    </xf>
    <xf numFmtId="0" fontId="2" fillId="0" borderId="0" xfId="0" applyFont="1" applyAlignment="1">
      <alignment horizontal="center" vertical="center" wrapText="1"/>
    </xf>
    <xf numFmtId="0" fontId="25" fillId="13" borderId="55" xfId="0" applyFont="1" applyFill="1" applyBorder="1" applyAlignment="1">
      <alignment horizontal="center" vertical="center" wrapText="1"/>
    </xf>
    <xf numFmtId="166" fontId="25" fillId="13" borderId="55" xfId="11" applyNumberFormat="1" applyFont="1" applyFill="1" applyBorder="1" applyAlignment="1">
      <alignment horizontal="center" vertical="center" wrapText="1"/>
    </xf>
    <xf numFmtId="9" fontId="47" fillId="11" borderId="55" xfId="0" applyNumberFormat="1" applyFont="1" applyFill="1" applyBorder="1" applyAlignment="1">
      <alignment vertical="center"/>
    </xf>
    <xf numFmtId="166" fontId="47" fillId="11" borderId="55" xfId="11" applyNumberFormat="1" applyFont="1" applyFill="1" applyBorder="1" applyAlignment="1">
      <alignment horizontal="center" vertical="center"/>
    </xf>
    <xf numFmtId="0" fontId="47" fillId="11" borderId="55" xfId="0" applyFont="1" applyFill="1" applyBorder="1" applyAlignment="1">
      <alignment horizontal="center" vertical="center"/>
    </xf>
    <xf numFmtId="166" fontId="47" fillId="11" borderId="55" xfId="11" applyNumberFormat="1" applyFont="1" applyFill="1" applyBorder="1" applyAlignment="1">
      <alignment vertical="center"/>
    </xf>
    <xf numFmtId="168" fontId="130" fillId="11" borderId="56" xfId="0" applyNumberFormat="1" applyFont="1" applyFill="1" applyBorder="1" applyAlignment="1">
      <alignment vertical="center"/>
    </xf>
    <xf numFmtId="166" fontId="47" fillId="8" borderId="55" xfId="11" applyNumberFormat="1" applyFont="1" applyFill="1" applyBorder="1" applyAlignment="1">
      <alignment vertical="center"/>
    </xf>
    <xf numFmtId="168" fontId="130" fillId="8" borderId="55" xfId="0" applyNumberFormat="1" applyFont="1" applyFill="1" applyBorder="1" applyAlignment="1">
      <alignment vertical="center"/>
    </xf>
    <xf numFmtId="166" fontId="47" fillId="13" borderId="55" xfId="11" applyNumberFormat="1" applyFont="1" applyFill="1" applyBorder="1" applyAlignment="1">
      <alignment vertical="center"/>
    </xf>
    <xf numFmtId="168" fontId="130" fillId="13" borderId="55" xfId="0" applyNumberFormat="1" applyFont="1" applyFill="1" applyBorder="1" applyAlignment="1">
      <alignment vertical="center"/>
    </xf>
    <xf numFmtId="166" fontId="0" fillId="0" borderId="0" xfId="11" applyNumberFormat="1" applyFont="1" applyAlignment="1">
      <alignment vertical="center"/>
    </xf>
    <xf numFmtId="0" fontId="132" fillId="0" borderId="0" xfId="0" applyFont="1" applyAlignment="1">
      <alignment vertical="center"/>
    </xf>
    <xf numFmtId="0" fontId="36" fillId="0" borderId="0" xfId="0" applyFont="1" applyAlignment="1">
      <alignment vertical="center"/>
    </xf>
    <xf numFmtId="0" fontId="134" fillId="0" borderId="0" xfId="2" applyFont="1" applyAlignment="1">
      <alignment vertical="center"/>
    </xf>
    <xf numFmtId="0" fontId="136" fillId="0" borderId="0" xfId="0" applyFont="1" applyAlignment="1">
      <alignment vertical="center"/>
    </xf>
    <xf numFmtId="0" fontId="36" fillId="0" borderId="0" xfId="2" applyFont="1" applyAlignment="1">
      <alignment vertical="center"/>
    </xf>
    <xf numFmtId="0" fontId="134" fillId="0" borderId="0" xfId="2" applyFont="1" applyAlignment="1">
      <alignment horizontal="left" vertical="center"/>
    </xf>
    <xf numFmtId="166" fontId="36" fillId="0" borderId="16" xfId="4" applyNumberFormat="1" applyFont="1" applyFill="1" applyBorder="1" applyAlignment="1">
      <alignment vertical="center" wrapText="1"/>
    </xf>
    <xf numFmtId="0" fontId="36" fillId="0" borderId="16" xfId="2" applyFont="1" applyBorder="1" applyAlignment="1">
      <alignment vertical="center" wrapText="1"/>
    </xf>
    <xf numFmtId="3" fontId="36" fillId="0" borderId="16" xfId="2" applyNumberFormat="1" applyFont="1" applyBorder="1" applyAlignment="1">
      <alignment vertical="center" wrapText="1"/>
    </xf>
    <xf numFmtId="0" fontId="36" fillId="0" borderId="16" xfId="0" applyFont="1" applyBorder="1" applyAlignment="1">
      <alignment vertical="center"/>
    </xf>
    <xf numFmtId="0" fontId="36" fillId="0" borderId="0" xfId="0" applyFont="1" applyAlignment="1">
      <alignment horizontal="center" vertical="center" wrapText="1"/>
    </xf>
    <xf numFmtId="0" fontId="137" fillId="0" borderId="8" xfId="2" applyFont="1" applyBorder="1" applyAlignment="1">
      <alignment horizontal="left" vertical="center"/>
    </xf>
    <xf numFmtId="0" fontId="137" fillId="0" borderId="8" xfId="2" applyFont="1" applyBorder="1" applyAlignment="1">
      <alignment horizontal="center" vertical="center" wrapText="1"/>
    </xf>
    <xf numFmtId="3" fontId="137" fillId="0" borderId="8" xfId="2" applyNumberFormat="1" applyFont="1" applyBorder="1" applyAlignment="1">
      <alignment vertical="center" wrapText="1"/>
    </xf>
    <xf numFmtId="0" fontId="134" fillId="0" borderId="0" xfId="0" applyFont="1" applyAlignment="1">
      <alignment vertical="center"/>
    </xf>
    <xf numFmtId="0" fontId="36" fillId="0" borderId="8" xfId="2" applyFont="1" applyBorder="1" applyAlignment="1">
      <alignment vertical="center"/>
    </xf>
    <xf numFmtId="166" fontId="36" fillId="0" borderId="8" xfId="4" applyNumberFormat="1" applyFont="1" applyFill="1" applyBorder="1" applyAlignment="1">
      <alignment horizontal="center" vertical="center" wrapText="1"/>
    </xf>
    <xf numFmtId="3" fontId="36" fillId="4" borderId="8" xfId="4" applyNumberFormat="1" applyFont="1" applyFill="1" applyBorder="1" applyAlignment="1">
      <alignment vertical="center" wrapText="1"/>
    </xf>
    <xf numFmtId="3" fontId="36" fillId="0" borderId="8" xfId="2" applyNumberFormat="1" applyFont="1" applyBorder="1" applyAlignment="1">
      <alignment vertical="center" wrapText="1"/>
    </xf>
    <xf numFmtId="0" fontId="36" fillId="0" borderId="8" xfId="2" applyFont="1" applyBorder="1" applyAlignment="1">
      <alignment horizontal="center" vertical="center"/>
    </xf>
    <xf numFmtId="0" fontId="36" fillId="0" borderId="18" xfId="2" applyFont="1" applyBorder="1" applyAlignment="1">
      <alignment horizontal="center" vertical="center"/>
    </xf>
    <xf numFmtId="166" fontId="36" fillId="0" borderId="18" xfId="4" applyNumberFormat="1" applyFont="1" applyFill="1" applyBorder="1" applyAlignment="1">
      <alignment horizontal="center" vertical="center" wrapText="1"/>
    </xf>
    <xf numFmtId="0" fontId="36" fillId="0" borderId="18" xfId="2" applyFont="1" applyBorder="1" applyAlignment="1">
      <alignment horizontal="center" vertical="center" wrapText="1"/>
    </xf>
    <xf numFmtId="9" fontId="36" fillId="0" borderId="18" xfId="5" applyFont="1" applyFill="1" applyBorder="1" applyAlignment="1">
      <alignment horizontal="center" vertical="center" wrapText="1"/>
    </xf>
    <xf numFmtId="3" fontId="36" fillId="0" borderId="18" xfId="2" applyNumberFormat="1" applyFont="1" applyBorder="1" applyAlignment="1">
      <alignment vertical="center" wrapText="1"/>
    </xf>
    <xf numFmtId="0" fontId="134" fillId="5" borderId="8" xfId="2" applyFont="1" applyFill="1" applyBorder="1" applyAlignment="1">
      <alignment horizontal="center" vertical="center" wrapText="1"/>
    </xf>
    <xf numFmtId="3" fontId="134" fillId="5" borderId="8" xfId="2" applyNumberFormat="1" applyFont="1" applyFill="1" applyBorder="1" applyAlignment="1">
      <alignment vertical="center"/>
    </xf>
    <xf numFmtId="0" fontId="138" fillId="0" borderId="0" xfId="0" applyFont="1" applyAlignment="1">
      <alignment vertical="center"/>
    </xf>
    <xf numFmtId="3" fontId="134" fillId="11" borderId="8" xfId="2" applyNumberFormat="1" applyFont="1" applyFill="1" applyBorder="1" applyAlignment="1">
      <alignment vertical="center" wrapText="1"/>
    </xf>
    <xf numFmtId="0" fontId="134" fillId="0" borderId="0" xfId="0" applyFont="1" applyAlignment="1">
      <alignment horizontal="center" vertical="center"/>
    </xf>
    <xf numFmtId="166" fontId="134" fillId="0" borderId="0" xfId="11" applyNumberFormat="1" applyFont="1" applyFill="1" applyBorder="1" applyAlignment="1">
      <alignment vertical="center"/>
    </xf>
    <xf numFmtId="3" fontId="134" fillId="0" borderId="0" xfId="2" applyNumberFormat="1" applyFont="1" applyAlignment="1">
      <alignment vertical="center" wrapText="1"/>
    </xf>
    <xf numFmtId="0" fontId="137" fillId="0" borderId="8" xfId="2" applyFont="1" applyBorder="1" applyAlignment="1">
      <alignment vertical="center"/>
    </xf>
    <xf numFmtId="0" fontId="140" fillId="0" borderId="0" xfId="0" applyFont="1"/>
    <xf numFmtId="0" fontId="9" fillId="0" borderId="0" xfId="0" applyFont="1" applyAlignment="1">
      <alignment horizontal="left"/>
    </xf>
    <xf numFmtId="3" fontId="134" fillId="15" borderId="8" xfId="2" applyNumberFormat="1" applyFont="1" applyFill="1" applyBorder="1" applyAlignment="1">
      <alignment vertical="center"/>
    </xf>
    <xf numFmtId="0" fontId="143" fillId="15" borderId="0" xfId="0" applyFont="1" applyFill="1"/>
    <xf numFmtId="0" fontId="0" fillId="15" borderId="0" xfId="0" applyFill="1"/>
    <xf numFmtId="0" fontId="141" fillId="15" borderId="8" xfId="0" applyFont="1" applyFill="1" applyBorder="1" applyAlignment="1">
      <alignment horizontal="center" vertical="center"/>
    </xf>
    <xf numFmtId="0" fontId="8" fillId="15" borderId="8" xfId="0" applyFont="1" applyFill="1" applyBorder="1" applyAlignment="1">
      <alignment wrapText="1"/>
    </xf>
    <xf numFmtId="0" fontId="141" fillId="15" borderId="8" xfId="0" applyFont="1" applyFill="1" applyBorder="1" applyAlignment="1">
      <alignment horizontal="center" vertical="center" wrapText="1"/>
    </xf>
    <xf numFmtId="0" fontId="134" fillId="15" borderId="8" xfId="2" applyFont="1" applyFill="1" applyBorder="1" applyAlignment="1">
      <alignment horizontal="center" vertical="center" wrapText="1"/>
    </xf>
    <xf numFmtId="0" fontId="141" fillId="15" borderId="18" xfId="0" applyFont="1" applyFill="1" applyBorder="1" applyAlignment="1">
      <alignment horizontal="center" vertical="center"/>
    </xf>
    <xf numFmtId="0" fontId="134" fillId="5" borderId="23" xfId="2" applyFont="1" applyFill="1" applyBorder="1" applyAlignment="1">
      <alignment horizontal="left" vertical="center"/>
    </xf>
    <xf numFmtId="0" fontId="141" fillId="0" borderId="0" xfId="0" applyFont="1" applyAlignment="1">
      <alignment horizontal="center" vertical="center" wrapText="1"/>
    </xf>
    <xf numFmtId="0" fontId="8" fillId="0" borderId="0" xfId="0" applyFont="1" applyAlignment="1">
      <alignment wrapText="1"/>
    </xf>
    <xf numFmtId="0" fontId="143" fillId="5" borderId="0" xfId="0" applyFont="1" applyFill="1"/>
    <xf numFmtId="0" fontId="0" fillId="5" borderId="0" xfId="0" applyFill="1"/>
    <xf numFmtId="0" fontId="141" fillId="5" borderId="8" xfId="0" applyFont="1" applyFill="1" applyBorder="1" applyAlignment="1">
      <alignment horizontal="center" vertical="center"/>
    </xf>
    <xf numFmtId="0" fontId="8" fillId="5" borderId="8" xfId="0" applyFont="1" applyFill="1" applyBorder="1" applyAlignment="1">
      <alignment wrapText="1"/>
    </xf>
    <xf numFmtId="0" fontId="141" fillId="5" borderId="8" xfId="0" applyFont="1" applyFill="1" applyBorder="1" applyAlignment="1">
      <alignment horizontal="center" vertical="center" wrapText="1"/>
    </xf>
    <xf numFmtId="0" fontId="141" fillId="5" borderId="18" xfId="0" applyFont="1" applyFill="1" applyBorder="1" applyAlignment="1">
      <alignment horizontal="center" vertical="center"/>
    </xf>
    <xf numFmtId="3" fontId="134" fillId="5" borderId="24" xfId="2" applyNumberFormat="1" applyFont="1" applyFill="1" applyBorder="1" applyAlignment="1">
      <alignment horizontal="center" vertical="center" wrapText="1"/>
    </xf>
    <xf numFmtId="0" fontId="141" fillId="0" borderId="0" xfId="0" applyFont="1" applyAlignment="1">
      <alignment horizontal="center" vertical="center"/>
    </xf>
    <xf numFmtId="0" fontId="8" fillId="0" borderId="0" xfId="0" applyFont="1"/>
    <xf numFmtId="0" fontId="143" fillId="16" borderId="0" xfId="0" applyFont="1" applyFill="1"/>
    <xf numFmtId="0" fontId="0" fillId="16" borderId="0" xfId="0" applyFill="1"/>
    <xf numFmtId="0" fontId="8" fillId="16" borderId="24" xfId="0" applyFont="1" applyFill="1" applyBorder="1" applyAlignment="1">
      <alignment horizontal="center" vertical="center" wrapText="1"/>
    </xf>
    <xf numFmtId="0" fontId="141" fillId="16" borderId="8" xfId="0" applyFont="1" applyFill="1" applyBorder="1" applyAlignment="1">
      <alignment horizontal="center" vertical="center"/>
    </xf>
    <xf numFmtId="0" fontId="8" fillId="16" borderId="8" xfId="0" applyFont="1" applyFill="1" applyBorder="1" applyAlignment="1">
      <alignment wrapText="1"/>
    </xf>
    <xf numFmtId="0" fontId="141" fillId="16" borderId="18" xfId="0" applyFont="1" applyFill="1" applyBorder="1" applyAlignment="1">
      <alignment horizontal="center" vertical="center"/>
    </xf>
    <xf numFmtId="0" fontId="141" fillId="16" borderId="8" xfId="0" applyFont="1" applyFill="1" applyBorder="1" applyAlignment="1">
      <alignment horizontal="center" vertical="center" wrapText="1"/>
    </xf>
    <xf numFmtId="0" fontId="134" fillId="16" borderId="8" xfId="2" applyFont="1" applyFill="1" applyBorder="1" applyAlignment="1">
      <alignment horizontal="center" vertical="center" wrapText="1"/>
    </xf>
    <xf numFmtId="3" fontId="134" fillId="16" borderId="24" xfId="2" applyNumberFormat="1" applyFont="1" applyFill="1" applyBorder="1" applyAlignment="1">
      <alignment horizontal="center" vertical="center" wrapText="1"/>
    </xf>
    <xf numFmtId="3" fontId="134" fillId="16" borderId="8" xfId="4" applyNumberFormat="1" applyFont="1" applyFill="1" applyBorder="1" applyAlignment="1">
      <alignment horizontal="center" vertical="center"/>
    </xf>
    <xf numFmtId="3" fontId="134" fillId="16" borderId="8" xfId="4" applyNumberFormat="1" applyFont="1" applyFill="1" applyBorder="1" applyAlignment="1">
      <alignment horizontal="right" vertical="center"/>
    </xf>
    <xf numFmtId="3" fontId="134" fillId="16" borderId="8" xfId="2" applyNumberFormat="1" applyFont="1" applyFill="1" applyBorder="1" applyAlignment="1">
      <alignment vertical="center" wrapText="1"/>
    </xf>
    <xf numFmtId="0" fontId="134" fillId="16" borderId="8" xfId="2" applyFont="1" applyFill="1" applyBorder="1" applyAlignment="1">
      <alignment horizontal="left" vertical="center" wrapText="1"/>
    </xf>
    <xf numFmtId="0" fontId="136" fillId="16" borderId="8" xfId="2" applyFont="1" applyFill="1" applyBorder="1" applyAlignment="1">
      <alignment horizontal="right" vertical="center"/>
    </xf>
    <xf numFmtId="3" fontId="134" fillId="16" borderId="8" xfId="2" applyNumberFormat="1" applyFont="1" applyFill="1" applyBorder="1" applyAlignment="1">
      <alignment vertical="center"/>
    </xf>
    <xf numFmtId="0" fontId="143" fillId="17" borderId="0" xfId="2" applyFont="1" applyFill="1" applyAlignment="1">
      <alignment vertical="center"/>
    </xf>
    <xf numFmtId="0" fontId="136" fillId="17" borderId="0" xfId="2" applyFont="1" applyFill="1" applyAlignment="1">
      <alignment vertical="center" wrapText="1"/>
    </xf>
    <xf numFmtId="0" fontId="134" fillId="17" borderId="23" xfId="2" applyFont="1" applyFill="1" applyBorder="1" applyAlignment="1">
      <alignment horizontal="left" vertical="center"/>
    </xf>
    <xf numFmtId="0" fontId="134" fillId="17" borderId="21" xfId="2" applyFont="1" applyFill="1" applyBorder="1" applyAlignment="1">
      <alignment horizontal="center" vertical="center" wrapText="1"/>
    </xf>
    <xf numFmtId="3" fontId="134" fillId="17" borderId="24" xfId="2" applyNumberFormat="1" applyFont="1" applyFill="1" applyBorder="1" applyAlignment="1">
      <alignment horizontal="right" vertical="center" wrapText="1"/>
    </xf>
    <xf numFmtId="3" fontId="134" fillId="17" borderId="8" xfId="2" applyNumberFormat="1" applyFont="1" applyFill="1" applyBorder="1" applyAlignment="1">
      <alignment vertical="center"/>
    </xf>
    <xf numFmtId="0" fontId="141" fillId="18" borderId="8" xfId="0" applyFont="1" applyFill="1" applyBorder="1" applyAlignment="1">
      <alignment horizontal="center" vertical="center" wrapText="1"/>
    </xf>
    <xf numFmtId="0" fontId="8" fillId="18" borderId="8" xfId="0" applyFont="1" applyFill="1" applyBorder="1"/>
    <xf numFmtId="0" fontId="141" fillId="18" borderId="8" xfId="0" applyFont="1" applyFill="1" applyBorder="1" applyAlignment="1">
      <alignment horizontal="center" vertical="center"/>
    </xf>
    <xf numFmtId="0" fontId="8" fillId="18" borderId="8" xfId="0" applyFont="1" applyFill="1" applyBorder="1" applyAlignment="1">
      <alignment wrapText="1"/>
    </xf>
    <xf numFmtId="0" fontId="143" fillId="18" borderId="0" xfId="0" applyFont="1" applyFill="1" applyAlignment="1">
      <alignment horizontal="left" vertical="center"/>
    </xf>
    <xf numFmtId="0" fontId="8" fillId="18" borderId="0" xfId="0" applyFont="1" applyFill="1"/>
    <xf numFmtId="0" fontId="8" fillId="18" borderId="24" xfId="0" applyFont="1" applyFill="1" applyBorder="1"/>
    <xf numFmtId="0" fontId="134" fillId="18" borderId="0" xfId="2" applyFont="1" applyFill="1" applyAlignment="1">
      <alignment horizontal="right" vertical="center"/>
    </xf>
    <xf numFmtId="0" fontId="136" fillId="18" borderId="0" xfId="0" applyFont="1" applyFill="1" applyAlignment="1">
      <alignment horizontal="center" vertical="center"/>
    </xf>
    <xf numFmtId="0" fontId="134" fillId="19" borderId="8" xfId="2" applyFont="1" applyFill="1" applyBorder="1" applyAlignment="1">
      <alignment horizontal="center" vertical="center" wrapText="1"/>
    </xf>
    <xf numFmtId="0" fontId="134" fillId="19" borderId="23" xfId="2" applyFont="1" applyFill="1" applyBorder="1" applyAlignment="1">
      <alignment horizontal="left" vertical="center"/>
    </xf>
    <xf numFmtId="0" fontId="134" fillId="19" borderId="21" xfId="2" applyFont="1" applyFill="1" applyBorder="1" applyAlignment="1">
      <alignment horizontal="center" vertical="center" wrapText="1"/>
    </xf>
    <xf numFmtId="0" fontId="134" fillId="19" borderId="21" xfId="2" applyFont="1" applyFill="1" applyBorder="1" applyAlignment="1">
      <alignment vertical="center" wrapText="1"/>
    </xf>
    <xf numFmtId="3" fontId="134" fillId="19" borderId="24" xfId="2" applyNumberFormat="1" applyFont="1" applyFill="1" applyBorder="1" applyAlignment="1">
      <alignment horizontal="right" vertical="center" wrapText="1"/>
    </xf>
    <xf numFmtId="3" fontId="134" fillId="19" borderId="8" xfId="2" applyNumberFormat="1" applyFont="1" applyFill="1" applyBorder="1" applyAlignment="1">
      <alignment vertical="center"/>
    </xf>
    <xf numFmtId="0" fontId="143" fillId="19" borderId="0" xfId="0" applyFont="1" applyFill="1"/>
    <xf numFmtId="0" fontId="0" fillId="19" borderId="0" xfId="0" applyFill="1"/>
    <xf numFmtId="0" fontId="141" fillId="19" borderId="8" xfId="0" applyFont="1" applyFill="1" applyBorder="1" applyAlignment="1">
      <alignment horizontal="center" vertical="center"/>
    </xf>
    <xf numFmtId="0" fontId="8" fillId="19" borderId="8" xfId="0" applyFont="1" applyFill="1" applyBorder="1" applyAlignment="1">
      <alignment wrapText="1"/>
    </xf>
    <xf numFmtId="0" fontId="141" fillId="19" borderId="18" xfId="0" applyFont="1" applyFill="1" applyBorder="1" applyAlignment="1">
      <alignment horizontal="center" vertical="center"/>
    </xf>
    <xf numFmtId="0" fontId="141" fillId="19" borderId="8" xfId="0" applyFont="1" applyFill="1" applyBorder="1" applyAlignment="1">
      <alignment horizontal="center" vertical="center" wrapText="1"/>
    </xf>
    <xf numFmtId="0" fontId="136" fillId="0" borderId="0" xfId="2" applyFont="1" applyAlignment="1">
      <alignment vertical="center"/>
    </xf>
    <xf numFmtId="0" fontId="136" fillId="0" borderId="0" xfId="2" applyFont="1" applyAlignment="1">
      <alignment horizontal="center" vertical="center"/>
    </xf>
    <xf numFmtId="3" fontId="136" fillId="0" borderId="0" xfId="2" applyNumberFormat="1" applyFont="1" applyAlignment="1">
      <alignment vertical="center"/>
    </xf>
    <xf numFmtId="3" fontId="134" fillId="0" borderId="0" xfId="2" applyNumberFormat="1" applyFont="1" applyAlignment="1">
      <alignment vertical="center"/>
    </xf>
    <xf numFmtId="0" fontId="134" fillId="15" borderId="8" xfId="2" applyFont="1" applyFill="1" applyBorder="1" applyAlignment="1">
      <alignment horizontal="left" vertical="center"/>
    </xf>
    <xf numFmtId="3" fontId="134" fillId="15" borderId="8" xfId="2" applyNumberFormat="1" applyFont="1" applyFill="1" applyBorder="1" applyAlignment="1">
      <alignment horizontal="center" vertical="center" wrapText="1"/>
    </xf>
    <xf numFmtId="166" fontId="36" fillId="0" borderId="23" xfId="4" applyNumberFormat="1" applyFont="1" applyFill="1" applyBorder="1" applyAlignment="1">
      <alignment horizontal="center" vertical="center" wrapText="1"/>
    </xf>
    <xf numFmtId="0" fontId="136" fillId="19" borderId="24" xfId="2" applyFont="1" applyFill="1" applyBorder="1" applyAlignment="1">
      <alignment horizontal="right" vertical="center"/>
    </xf>
    <xf numFmtId="0" fontId="36" fillId="0" borderId="28" xfId="2" applyFont="1" applyBorder="1" applyAlignment="1">
      <alignment vertical="center"/>
    </xf>
    <xf numFmtId="0" fontId="136" fillId="19" borderId="23" xfId="2" applyFont="1" applyFill="1" applyBorder="1" applyAlignment="1">
      <alignment vertical="center"/>
    </xf>
    <xf numFmtId="0" fontId="136" fillId="19" borderId="21" xfId="2" applyFont="1" applyFill="1" applyBorder="1" applyAlignment="1">
      <alignment horizontal="center" vertical="center"/>
    </xf>
    <xf numFmtId="0" fontId="136" fillId="19" borderId="24" xfId="2" applyFont="1" applyFill="1" applyBorder="1" applyAlignment="1">
      <alignment horizontal="center" vertical="center"/>
    </xf>
    <xf numFmtId="0" fontId="136" fillId="15" borderId="24" xfId="2" applyFont="1" applyFill="1" applyBorder="1" applyAlignment="1">
      <alignment horizontal="right" vertical="center"/>
    </xf>
    <xf numFmtId="0" fontId="136" fillId="15" borderId="23" xfId="2" applyFont="1" applyFill="1" applyBorder="1" applyAlignment="1">
      <alignment vertical="center"/>
    </xf>
    <xf numFmtId="0" fontId="136" fillId="15" borderId="21" xfId="2" applyFont="1" applyFill="1" applyBorder="1" applyAlignment="1">
      <alignment horizontal="center" vertical="center"/>
    </xf>
    <xf numFmtId="0" fontId="136" fillId="15" borderId="24" xfId="2" applyFont="1" applyFill="1" applyBorder="1" applyAlignment="1">
      <alignment horizontal="center" vertical="center"/>
    </xf>
    <xf numFmtId="0" fontId="136" fillId="5" borderId="24" xfId="2" applyFont="1" applyFill="1" applyBorder="1" applyAlignment="1">
      <alignment horizontal="right" vertical="center"/>
    </xf>
    <xf numFmtId="0" fontId="136" fillId="5" borderId="23" xfId="2" applyFont="1" applyFill="1" applyBorder="1" applyAlignment="1">
      <alignment vertical="center"/>
    </xf>
    <xf numFmtId="0" fontId="136" fillId="5" borderId="21" xfId="2" applyFont="1" applyFill="1" applyBorder="1" applyAlignment="1">
      <alignment horizontal="center" vertical="center"/>
    </xf>
    <xf numFmtId="0" fontId="136" fillId="5" borderId="24" xfId="2" applyFont="1" applyFill="1" applyBorder="1" applyAlignment="1">
      <alignment horizontal="center" vertical="center"/>
    </xf>
    <xf numFmtId="0" fontId="134" fillId="16" borderId="23" xfId="2" applyFont="1" applyFill="1" applyBorder="1" applyAlignment="1">
      <alignment vertical="center"/>
    </xf>
    <xf numFmtId="166" fontId="134" fillId="16" borderId="21" xfId="4" applyNumberFormat="1" applyFont="1" applyFill="1" applyBorder="1" applyAlignment="1">
      <alignment horizontal="center" vertical="center" wrapText="1"/>
    </xf>
    <xf numFmtId="0" fontId="134" fillId="16" borderId="21" xfId="2" applyFont="1" applyFill="1" applyBorder="1" applyAlignment="1">
      <alignment horizontal="center" vertical="center" wrapText="1"/>
    </xf>
    <xf numFmtId="0" fontId="134" fillId="16" borderId="24" xfId="2" applyFont="1" applyFill="1" applyBorder="1" applyAlignment="1">
      <alignment horizontal="center" vertical="center" wrapText="1"/>
    </xf>
    <xf numFmtId="0" fontId="136" fillId="17" borderId="24" xfId="2" applyFont="1" applyFill="1" applyBorder="1" applyAlignment="1">
      <alignment horizontal="right" vertical="center" indent="1"/>
    </xf>
    <xf numFmtId="0" fontId="36" fillId="0" borderId="46" xfId="2" applyFont="1" applyBorder="1" applyAlignment="1">
      <alignment horizontal="center" vertical="center"/>
    </xf>
    <xf numFmtId="166" fontId="36" fillId="0" borderId="46" xfId="4" applyNumberFormat="1" applyFont="1" applyFill="1" applyBorder="1" applyAlignment="1">
      <alignment horizontal="center" vertical="center" wrapText="1"/>
    </xf>
    <xf numFmtId="0" fontId="36" fillId="0" borderId="46" xfId="2" applyFont="1" applyBorder="1" applyAlignment="1">
      <alignment horizontal="center" vertical="center" wrapText="1"/>
    </xf>
    <xf numFmtId="0" fontId="136" fillId="17" borderId="23" xfId="2" applyFont="1" applyFill="1" applyBorder="1" applyAlignment="1">
      <alignment vertical="center"/>
    </xf>
    <xf numFmtId="0" fontId="136" fillId="17" borderId="21" xfId="2" applyFont="1" applyFill="1" applyBorder="1" applyAlignment="1">
      <alignment horizontal="center" vertical="center"/>
    </xf>
    <xf numFmtId="0" fontId="136" fillId="17" borderId="24" xfId="2" applyFont="1" applyFill="1" applyBorder="1" applyAlignment="1">
      <alignment horizontal="center" vertical="center"/>
    </xf>
    <xf numFmtId="0" fontId="134" fillId="11" borderId="23" xfId="0" applyFont="1" applyFill="1" applyBorder="1" applyAlignment="1">
      <alignment vertical="center"/>
    </xf>
    <xf numFmtId="0" fontId="134" fillId="11" borderId="21" xfId="0" applyFont="1" applyFill="1" applyBorder="1" applyAlignment="1">
      <alignment horizontal="center" vertical="center"/>
    </xf>
    <xf numFmtId="0" fontId="134" fillId="11" borderId="24" xfId="0" applyFont="1" applyFill="1" applyBorder="1" applyAlignment="1">
      <alignment horizontal="right" vertical="center"/>
    </xf>
    <xf numFmtId="0" fontId="134" fillId="16" borderId="23" xfId="2" applyFont="1" applyFill="1" applyBorder="1" applyAlignment="1">
      <alignment horizontal="center" vertical="center" wrapText="1"/>
    </xf>
    <xf numFmtId="3" fontId="36" fillId="4" borderId="24" xfId="4" applyNumberFormat="1" applyFont="1" applyFill="1" applyBorder="1" applyAlignment="1">
      <alignment vertical="center" wrapText="1"/>
    </xf>
    <xf numFmtId="0" fontId="134" fillId="16" borderId="16" xfId="2" applyFont="1" applyFill="1" applyBorder="1" applyAlignment="1">
      <alignment horizontal="center" vertical="center" wrapText="1"/>
    </xf>
    <xf numFmtId="0" fontId="134" fillId="16" borderId="58" xfId="2" applyFont="1" applyFill="1" applyBorder="1" applyAlignment="1">
      <alignment horizontal="center" vertical="center" wrapText="1"/>
    </xf>
    <xf numFmtId="3" fontId="134" fillId="16" borderId="18" xfId="4" applyNumberFormat="1" applyFont="1" applyFill="1" applyBorder="1" applyAlignment="1">
      <alignment horizontal="center" vertical="center"/>
    </xf>
    <xf numFmtId="0" fontId="134" fillId="16" borderId="59" xfId="2" applyFont="1" applyFill="1" applyBorder="1" applyAlignment="1">
      <alignment horizontal="center" vertical="center" wrapText="1"/>
    </xf>
    <xf numFmtId="0" fontId="134" fillId="16" borderId="60" xfId="2" applyFont="1" applyFill="1" applyBorder="1" applyAlignment="1">
      <alignment horizontal="center" vertical="center" wrapText="1"/>
    </xf>
    <xf numFmtId="0" fontId="137" fillId="0" borderId="61" xfId="2" applyFont="1" applyBorder="1" applyAlignment="1">
      <alignment horizontal="center" vertical="center" wrapText="1"/>
    </xf>
    <xf numFmtId="0" fontId="137" fillId="0" borderId="62" xfId="2" applyFont="1" applyBorder="1" applyAlignment="1">
      <alignment horizontal="center" vertical="center" wrapText="1"/>
    </xf>
    <xf numFmtId="0" fontId="36" fillId="0" borderId="61" xfId="2" applyFont="1" applyBorder="1" applyAlignment="1">
      <alignment horizontal="center" vertical="center" wrapText="1"/>
    </xf>
    <xf numFmtId="0" fontId="36" fillId="0" borderId="62" xfId="2" applyFont="1" applyBorder="1" applyAlignment="1">
      <alignment horizontal="center" vertical="center" wrapText="1"/>
    </xf>
    <xf numFmtId="0" fontId="36" fillId="0" borderId="63" xfId="2" applyFont="1" applyBorder="1" applyAlignment="1">
      <alignment horizontal="center" vertical="center" wrapText="1"/>
    </xf>
    <xf numFmtId="0" fontId="36" fillId="0" borderId="64" xfId="2" applyFont="1" applyBorder="1" applyAlignment="1">
      <alignment horizontal="center" vertical="center" wrapText="1"/>
    </xf>
    <xf numFmtId="0" fontId="8" fillId="15" borderId="18" xfId="0" applyFont="1" applyFill="1" applyBorder="1" applyAlignment="1">
      <alignment horizontal="left" vertical="center"/>
    </xf>
    <xf numFmtId="0" fontId="137" fillId="0" borderId="8" xfId="2" applyFont="1" applyBorder="1" applyAlignment="1">
      <alignment horizontal="left" vertical="center" wrapText="1"/>
    </xf>
    <xf numFmtId="0" fontId="134" fillId="0" borderId="0" xfId="2" applyFont="1" applyAlignment="1">
      <alignment horizontal="right" vertical="center"/>
    </xf>
    <xf numFmtId="0" fontId="136" fillId="0" borderId="0" xfId="0" applyFont="1" applyAlignment="1">
      <alignment horizontal="center" vertical="center"/>
    </xf>
    <xf numFmtId="0" fontId="145" fillId="0" borderId="16" xfId="2" applyFont="1" applyBorder="1" applyAlignment="1">
      <alignment vertical="center"/>
    </xf>
    <xf numFmtId="0" fontId="36" fillId="0" borderId="18" xfId="2" applyFont="1" applyBorder="1" applyAlignment="1">
      <alignment horizontal="left" vertical="center"/>
    </xf>
    <xf numFmtId="0" fontId="137" fillId="0" borderId="18" xfId="2" applyFont="1" applyBorder="1" applyAlignment="1">
      <alignment horizontal="center" vertical="center" wrapText="1"/>
    </xf>
    <xf numFmtId="0" fontId="142" fillId="18" borderId="23" xfId="0" applyFont="1" applyFill="1" applyBorder="1" applyAlignment="1">
      <alignment horizontal="left" vertical="center"/>
    </xf>
    <xf numFmtId="0" fontId="142" fillId="18" borderId="23" xfId="0" applyFont="1" applyFill="1" applyBorder="1"/>
    <xf numFmtId="0" fontId="142" fillId="18" borderId="21" xfId="0" applyFont="1" applyFill="1" applyBorder="1"/>
    <xf numFmtId="0" fontId="142" fillId="18" borderId="8" xfId="0" applyFont="1" applyFill="1" applyBorder="1"/>
    <xf numFmtId="165" fontId="137" fillId="0" borderId="23" xfId="13" applyFont="1" applyBorder="1" applyAlignment="1">
      <alignment horizontal="center" vertical="center" wrapText="1"/>
    </xf>
    <xf numFmtId="165" fontId="137" fillId="0" borderId="23" xfId="13" applyFont="1" applyFill="1" applyBorder="1" applyAlignment="1">
      <alignment horizontal="center" vertical="center" wrapText="1"/>
    </xf>
    <xf numFmtId="165" fontId="36" fillId="4" borderId="8" xfId="13" applyFont="1" applyFill="1" applyBorder="1" applyAlignment="1">
      <alignment vertical="center" wrapText="1"/>
    </xf>
    <xf numFmtId="165" fontId="134" fillId="16" borderId="8" xfId="13" applyFont="1" applyFill="1" applyBorder="1" applyAlignment="1">
      <alignment horizontal="right" vertical="center"/>
    </xf>
    <xf numFmtId="165" fontId="136" fillId="0" borderId="0" xfId="13" applyFont="1" applyFill="1" applyBorder="1" applyAlignment="1">
      <alignment vertical="center"/>
    </xf>
    <xf numFmtId="165" fontId="134" fillId="16" borderId="8" xfId="13" applyFont="1" applyFill="1" applyBorder="1" applyAlignment="1">
      <alignment vertical="center"/>
    </xf>
    <xf numFmtId="165" fontId="134" fillId="17" borderId="21" xfId="13" applyFont="1" applyFill="1" applyBorder="1" applyAlignment="1">
      <alignment vertical="center" wrapText="1"/>
    </xf>
    <xf numFmtId="165" fontId="36" fillId="4" borderId="18" xfId="13" applyFont="1" applyFill="1" applyBorder="1" applyAlignment="1">
      <alignment vertical="center" wrapText="1"/>
    </xf>
    <xf numFmtId="165" fontId="136" fillId="17" borderId="8" xfId="13" applyFont="1" applyFill="1" applyBorder="1" applyAlignment="1">
      <alignment vertical="center"/>
    </xf>
    <xf numFmtId="165" fontId="134" fillId="11" borderId="24" xfId="13" applyFont="1" applyFill="1" applyBorder="1" applyAlignment="1">
      <alignment vertical="center"/>
    </xf>
    <xf numFmtId="165" fontId="137" fillId="4" borderId="24" xfId="13" applyFont="1" applyFill="1" applyBorder="1" applyAlignment="1">
      <alignment vertical="center" wrapText="1"/>
    </xf>
    <xf numFmtId="165" fontId="36" fillId="4" borderId="24" xfId="13" applyFont="1" applyFill="1" applyBorder="1" applyAlignment="1">
      <alignment vertical="center" wrapText="1"/>
    </xf>
    <xf numFmtId="165" fontId="137" fillId="4" borderId="8" xfId="13" applyFont="1" applyFill="1" applyBorder="1" applyAlignment="1">
      <alignment vertical="center" wrapText="1"/>
    </xf>
    <xf numFmtId="165" fontId="136" fillId="5" borderId="8" xfId="13" applyFont="1" applyFill="1" applyBorder="1" applyAlignment="1">
      <alignment vertical="center"/>
    </xf>
    <xf numFmtId="165" fontId="136" fillId="15" borderId="8" xfId="13" applyFont="1" applyFill="1" applyBorder="1" applyAlignment="1">
      <alignment vertical="center"/>
    </xf>
    <xf numFmtId="165" fontId="136" fillId="19" borderId="8" xfId="13" applyFont="1" applyFill="1" applyBorder="1" applyAlignment="1">
      <alignment vertical="center"/>
    </xf>
    <xf numFmtId="165" fontId="137" fillId="0" borderId="18" xfId="13" applyFont="1" applyFill="1" applyBorder="1" applyAlignment="1">
      <alignment horizontal="center" vertical="center" wrapText="1"/>
    </xf>
    <xf numFmtId="9" fontId="137" fillId="0" borderId="18" xfId="5" applyFont="1" applyFill="1" applyBorder="1" applyAlignment="1">
      <alignment horizontal="center" vertical="center" wrapText="1"/>
    </xf>
    <xf numFmtId="3" fontId="137" fillId="0" borderId="18" xfId="2" applyNumberFormat="1" applyFont="1" applyBorder="1" applyAlignment="1">
      <alignment vertical="center" wrapText="1"/>
    </xf>
    <xf numFmtId="0" fontId="142" fillId="0" borderId="0" xfId="0" applyFont="1" applyAlignment="1">
      <alignment horizontal="left" wrapText="1"/>
    </xf>
    <xf numFmtId="3" fontId="137" fillId="0" borderId="28" xfId="2" applyNumberFormat="1" applyFont="1" applyBorder="1" applyAlignment="1">
      <alignment vertical="center" wrapText="1"/>
    </xf>
    <xf numFmtId="3" fontId="137" fillId="0" borderId="46" xfId="2" applyNumberFormat="1" applyFont="1" applyBorder="1" applyAlignment="1">
      <alignment vertical="center" wrapText="1"/>
    </xf>
    <xf numFmtId="3" fontId="137" fillId="0" borderId="0" xfId="2" applyNumberFormat="1" applyFont="1" applyAlignment="1">
      <alignment vertical="center" wrapText="1"/>
    </xf>
    <xf numFmtId="0" fontId="139" fillId="0" borderId="0" xfId="0" applyFont="1" applyAlignment="1">
      <alignment horizontal="center"/>
    </xf>
    <xf numFmtId="0" fontId="8" fillId="16" borderId="23" xfId="0" applyFont="1" applyFill="1" applyBorder="1" applyAlignment="1">
      <alignment horizontal="left" vertical="center" wrapText="1"/>
    </xf>
    <xf numFmtId="0" fontId="8" fillId="16" borderId="24" xfId="0" applyFont="1" applyFill="1" applyBorder="1" applyAlignment="1">
      <alignment horizontal="left" vertical="center" wrapText="1"/>
    </xf>
    <xf numFmtId="0" fontId="142" fillId="18" borderId="23" xfId="0" applyFont="1" applyFill="1" applyBorder="1" applyAlignment="1">
      <alignment horizontal="left" vertical="center" wrapText="1"/>
    </xf>
    <xf numFmtId="0" fontId="142" fillId="18" borderId="24" xfId="0" applyFont="1" applyFill="1" applyBorder="1" applyAlignment="1">
      <alignment horizontal="left" vertical="center" wrapText="1"/>
    </xf>
    <xf numFmtId="0" fontId="142" fillId="18" borderId="19" xfId="0" applyFont="1" applyFill="1" applyBorder="1" applyAlignment="1">
      <alignment horizontal="left" wrapText="1"/>
    </xf>
    <xf numFmtId="0" fontId="142" fillId="18" borderId="58" xfId="0" applyFont="1" applyFill="1" applyBorder="1" applyAlignment="1">
      <alignment horizontal="left" wrapText="1"/>
    </xf>
    <xf numFmtId="0" fontId="47" fillId="17" borderId="23" xfId="2" applyFont="1" applyFill="1" applyBorder="1" applyAlignment="1">
      <alignment horizontal="left" vertical="center" wrapText="1"/>
    </xf>
    <xf numFmtId="0" fontId="130" fillId="17" borderId="24" xfId="2" applyFont="1" applyFill="1" applyBorder="1" applyAlignment="1">
      <alignment horizontal="left" vertical="center" wrapText="1"/>
    </xf>
    <xf numFmtId="0" fontId="142" fillId="18" borderId="23" xfId="0" applyFont="1" applyFill="1" applyBorder="1" applyAlignment="1">
      <alignment horizontal="left" wrapText="1"/>
    </xf>
    <xf numFmtId="0" fontId="142" fillId="18" borderId="24" xfId="0" applyFont="1" applyFill="1" applyBorder="1" applyAlignment="1">
      <alignment horizontal="left" wrapText="1"/>
    </xf>
    <xf numFmtId="0" fontId="142" fillId="18" borderId="21" xfId="0" applyFont="1" applyFill="1" applyBorder="1" applyAlignment="1">
      <alignment horizontal="left" wrapText="1"/>
    </xf>
    <xf numFmtId="0" fontId="142" fillId="18" borderId="37" xfId="0" applyFont="1" applyFill="1" applyBorder="1" applyAlignment="1">
      <alignment horizontal="left" wrapText="1"/>
    </xf>
    <xf numFmtId="0" fontId="142" fillId="18" borderId="37" xfId="0" applyFont="1" applyFill="1" applyBorder="1" applyAlignment="1">
      <alignment horizontal="left"/>
    </xf>
    <xf numFmtId="0" fontId="134" fillId="5" borderId="23" xfId="2" applyFont="1" applyFill="1" applyBorder="1" applyAlignment="1">
      <alignment horizontal="center" vertical="center" wrapText="1"/>
    </xf>
    <xf numFmtId="0" fontId="134" fillId="5" borderId="24" xfId="2" applyFont="1" applyFill="1" applyBorder="1" applyAlignment="1">
      <alignment horizontal="center" vertical="center" wrapText="1"/>
    </xf>
    <xf numFmtId="165" fontId="137" fillId="0" borderId="8" xfId="13" applyFont="1" applyBorder="1" applyAlignment="1">
      <alignment horizontal="center" vertical="center" wrapText="1"/>
    </xf>
    <xf numFmtId="166" fontId="137" fillId="0" borderId="8" xfId="11" applyNumberFormat="1" applyFont="1" applyBorder="1" applyAlignment="1">
      <alignment horizontal="center" vertical="center" wrapText="1"/>
    </xf>
    <xf numFmtId="165" fontId="137" fillId="0" borderId="23" xfId="13" applyFont="1" applyFill="1" applyBorder="1" applyAlignment="1">
      <alignment horizontal="center" vertical="center" wrapText="1"/>
    </xf>
    <xf numFmtId="165" fontId="137" fillId="0" borderId="21" xfId="13" applyFont="1" applyFill="1" applyBorder="1" applyAlignment="1">
      <alignment horizontal="center" vertical="center" wrapText="1"/>
    </xf>
    <xf numFmtId="165" fontId="137" fillId="0" borderId="24" xfId="13" applyFont="1" applyFill="1" applyBorder="1" applyAlignment="1">
      <alignment horizontal="center" vertical="center" wrapText="1"/>
    </xf>
    <xf numFmtId="0" fontId="134" fillId="5" borderId="21" xfId="2" applyFont="1" applyFill="1" applyBorder="1" applyAlignment="1">
      <alignment horizontal="center" vertical="center" wrapText="1"/>
    </xf>
    <xf numFmtId="166" fontId="36" fillId="0" borderId="29" xfId="4" applyNumberFormat="1" applyFont="1" applyFill="1" applyBorder="1" applyAlignment="1">
      <alignment horizontal="center" vertical="center" wrapText="1"/>
    </xf>
    <xf numFmtId="166" fontId="36" fillId="0" borderId="37" xfId="4" applyNumberFormat="1" applyFont="1" applyFill="1" applyBorder="1" applyAlignment="1">
      <alignment horizontal="center" vertical="center" wrapText="1"/>
    </xf>
    <xf numFmtId="166" fontId="36" fillId="0" borderId="30" xfId="4" applyNumberFormat="1" applyFont="1" applyFill="1" applyBorder="1" applyAlignment="1">
      <alignment horizontal="center" vertical="center" wrapText="1"/>
    </xf>
    <xf numFmtId="0" fontId="36" fillId="0" borderId="29" xfId="2" applyFont="1" applyBorder="1" applyAlignment="1">
      <alignment horizontal="center" vertical="center" wrapText="1"/>
    </xf>
    <xf numFmtId="0" fontId="36" fillId="0" borderId="24" xfId="2" applyFont="1" applyBorder="1" applyAlignment="1">
      <alignment horizontal="center" vertical="center" wrapText="1"/>
    </xf>
    <xf numFmtId="0" fontId="134" fillId="15" borderId="23" xfId="2" applyFont="1" applyFill="1" applyBorder="1" applyAlignment="1">
      <alignment horizontal="center" vertical="center" wrapText="1"/>
    </xf>
    <xf numFmtId="0" fontId="134" fillId="15" borderId="21" xfId="2" applyFont="1" applyFill="1" applyBorder="1" applyAlignment="1">
      <alignment horizontal="center" vertical="center" wrapText="1"/>
    </xf>
    <xf numFmtId="0" fontId="134" fillId="15" borderId="24" xfId="2" applyFont="1" applyFill="1" applyBorder="1" applyAlignment="1">
      <alignment horizontal="center" vertical="center" wrapText="1"/>
    </xf>
    <xf numFmtId="9" fontId="137" fillId="0" borderId="23" xfId="2" applyNumberFormat="1" applyFont="1" applyBorder="1" applyAlignment="1">
      <alignment horizontal="center" vertical="center" wrapText="1"/>
    </xf>
    <xf numFmtId="0" fontId="137" fillId="0" borderId="24" xfId="2" applyFont="1" applyBorder="1" applyAlignment="1">
      <alignment horizontal="center" vertical="center" wrapText="1"/>
    </xf>
    <xf numFmtId="0" fontId="137" fillId="0" borderId="23" xfId="2" applyFont="1" applyBorder="1" applyAlignment="1">
      <alignment horizontal="center" vertical="center" wrapText="1"/>
    </xf>
    <xf numFmtId="0" fontId="36" fillId="0" borderId="30" xfId="2" applyFont="1" applyBorder="1" applyAlignment="1">
      <alignment horizontal="center" vertical="center" wrapText="1"/>
    </xf>
    <xf numFmtId="0" fontId="134" fillId="0" borderId="0" xfId="2" applyFont="1" applyAlignment="1">
      <alignment horizontal="center" vertical="center"/>
    </xf>
    <xf numFmtId="0" fontId="134" fillId="19" borderId="18" xfId="2" applyFont="1" applyFill="1" applyBorder="1" applyAlignment="1">
      <alignment horizontal="center" vertical="center" wrapText="1"/>
    </xf>
    <xf numFmtId="0" fontId="134" fillId="19" borderId="8" xfId="2" applyFont="1" applyFill="1" applyBorder="1" applyAlignment="1">
      <alignment horizontal="center" vertical="center" wrapText="1"/>
    </xf>
    <xf numFmtId="3" fontId="134" fillId="19" borderId="18" xfId="2" applyNumberFormat="1" applyFont="1" applyFill="1" applyBorder="1" applyAlignment="1">
      <alignment horizontal="center" vertical="center" wrapText="1"/>
    </xf>
    <xf numFmtId="3" fontId="134" fillId="19" borderId="8" xfId="2" applyNumberFormat="1" applyFont="1" applyFill="1" applyBorder="1" applyAlignment="1">
      <alignment horizontal="center" vertical="center" wrapText="1"/>
    </xf>
    <xf numFmtId="0" fontId="134" fillId="18" borderId="0" xfId="2" applyFont="1" applyFill="1" applyAlignment="1">
      <alignment horizontal="center" vertical="center"/>
    </xf>
    <xf numFmtId="0" fontId="135" fillId="18" borderId="0" xfId="2" applyFont="1" applyFill="1" applyAlignment="1">
      <alignment horizontal="center" vertical="center"/>
    </xf>
    <xf numFmtId="0" fontId="134" fillId="19" borderId="29" xfId="2" applyFont="1" applyFill="1" applyBorder="1" applyAlignment="1">
      <alignment horizontal="center" vertical="center" wrapText="1"/>
    </xf>
    <xf numFmtId="0" fontId="134" fillId="19" borderId="37" xfId="2" applyFont="1" applyFill="1" applyBorder="1" applyAlignment="1">
      <alignment horizontal="center" vertical="center" wrapText="1"/>
    </xf>
    <xf numFmtId="0" fontId="134" fillId="19" borderId="30" xfId="2" applyFont="1" applyFill="1" applyBorder="1" applyAlignment="1">
      <alignment horizontal="center" vertical="center" wrapText="1"/>
    </xf>
    <xf numFmtId="0" fontId="134" fillId="19" borderId="23" xfId="2" applyFont="1" applyFill="1" applyBorder="1" applyAlignment="1">
      <alignment horizontal="center" vertical="center" wrapText="1"/>
    </xf>
    <xf numFmtId="0" fontId="134" fillId="19" borderId="24" xfId="2" applyFont="1" applyFill="1" applyBorder="1" applyAlignment="1">
      <alignment horizontal="center" vertical="center" wrapText="1"/>
    </xf>
    <xf numFmtId="9" fontId="137" fillId="0" borderId="8" xfId="2" applyNumberFormat="1" applyFont="1" applyBorder="1" applyAlignment="1">
      <alignment horizontal="center" vertical="center" wrapText="1"/>
    </xf>
    <xf numFmtId="9" fontId="137" fillId="0" borderId="19" xfId="2" applyNumberFormat="1" applyFont="1" applyBorder="1" applyAlignment="1">
      <alignment horizontal="center" vertical="center" wrapText="1"/>
    </xf>
    <xf numFmtId="9" fontId="137" fillId="0" borderId="58" xfId="2" applyNumberFormat="1" applyFont="1" applyBorder="1" applyAlignment="1">
      <alignment horizontal="center" vertical="center" wrapText="1"/>
    </xf>
    <xf numFmtId="10" fontId="137" fillId="0" borderId="23" xfId="2" applyNumberFormat="1" applyFont="1" applyBorder="1" applyAlignment="1">
      <alignment horizontal="center" vertical="center" wrapText="1"/>
    </xf>
    <xf numFmtId="166" fontId="36" fillId="0" borderId="29" xfId="4" applyNumberFormat="1" applyFont="1" applyFill="1" applyBorder="1" applyAlignment="1">
      <alignment vertical="center" wrapText="1"/>
    </xf>
    <xf numFmtId="166" fontId="36" fillId="0" borderId="37" xfId="4" applyNumberFormat="1" applyFont="1" applyFill="1" applyBorder="1" applyAlignment="1">
      <alignment vertical="center" wrapText="1"/>
    </xf>
    <xf numFmtId="166" fontId="36" fillId="0" borderId="30" xfId="4" applyNumberFormat="1" applyFont="1" applyFill="1" applyBorder="1" applyAlignment="1">
      <alignment vertical="center" wrapText="1"/>
    </xf>
    <xf numFmtId="0" fontId="137" fillId="0" borderId="23" xfId="2" quotePrefix="1" applyFont="1" applyBorder="1" applyAlignment="1">
      <alignment horizontal="center" vertical="center" wrapText="1"/>
    </xf>
    <xf numFmtId="0" fontId="36" fillId="0" borderId="23" xfId="2" applyFont="1" applyBorder="1" applyAlignment="1">
      <alignment horizontal="center" vertical="center" wrapText="1"/>
    </xf>
    <xf numFmtId="0" fontId="36" fillId="0" borderId="23" xfId="2" quotePrefix="1" applyFont="1" applyBorder="1" applyAlignment="1">
      <alignment horizontal="center" vertical="center" wrapText="1"/>
    </xf>
    <xf numFmtId="0" fontId="36" fillId="0" borderId="29" xfId="2" quotePrefix="1" applyFont="1" applyBorder="1" applyAlignment="1">
      <alignment horizontal="center" vertical="center" wrapText="1"/>
    </xf>
    <xf numFmtId="165" fontId="137" fillId="0" borderId="23" xfId="13" applyFont="1" applyFill="1" applyBorder="1" applyAlignment="1">
      <alignment vertical="center" wrapText="1"/>
    </xf>
    <xf numFmtId="165" fontId="137" fillId="0" borderId="21" xfId="13" applyFont="1" applyFill="1" applyBorder="1" applyAlignment="1">
      <alignment vertical="center" wrapText="1"/>
    </xf>
    <xf numFmtId="165" fontId="137" fillId="0" borderId="24" xfId="13" applyFont="1" applyFill="1" applyBorder="1" applyAlignment="1">
      <alignment vertical="center" wrapText="1"/>
    </xf>
    <xf numFmtId="166" fontId="36" fillId="0" borderId="23" xfId="4" applyNumberFormat="1" applyFont="1" applyFill="1" applyBorder="1" applyAlignment="1">
      <alignment vertical="center" wrapText="1"/>
    </xf>
    <xf numFmtId="166" fontId="36" fillId="0" borderId="21" xfId="4" applyNumberFormat="1" applyFont="1" applyFill="1" applyBorder="1" applyAlignment="1">
      <alignment vertical="center" wrapText="1"/>
    </xf>
    <xf numFmtId="166" fontId="36" fillId="0" borderId="24" xfId="4" applyNumberFormat="1" applyFont="1" applyFill="1" applyBorder="1" applyAlignment="1">
      <alignment vertical="center" wrapText="1"/>
    </xf>
    <xf numFmtId="0" fontId="47" fillId="13" borderId="55" xfId="0" applyFont="1" applyFill="1" applyBorder="1" applyAlignment="1">
      <alignment horizontal="center" vertical="center"/>
    </xf>
    <xf numFmtId="0" fontId="47" fillId="11" borderId="54" xfId="0" applyFont="1" applyFill="1" applyBorder="1" applyAlignment="1">
      <alignment horizontal="center" vertical="center"/>
    </xf>
    <xf numFmtId="0" fontId="47" fillId="14" borderId="56" xfId="0" applyFont="1" applyFill="1" applyBorder="1" applyAlignment="1">
      <alignment horizontal="left" vertical="center" wrapText="1"/>
    </xf>
    <xf numFmtId="0" fontId="47" fillId="14" borderId="57" xfId="0" applyFont="1" applyFill="1" applyBorder="1" applyAlignment="1">
      <alignment horizontal="left" vertical="center" wrapText="1"/>
    </xf>
    <xf numFmtId="0" fontId="47" fillId="8" borderId="55" xfId="0" applyFont="1" applyFill="1" applyBorder="1" applyAlignment="1">
      <alignment horizontal="right" vertical="center"/>
    </xf>
    <xf numFmtId="0" fontId="2" fillId="14" borderId="54" xfId="0" applyFont="1" applyFill="1" applyBorder="1" applyAlignment="1">
      <alignment horizontal="left" vertical="center"/>
    </xf>
    <xf numFmtId="164" fontId="18" fillId="0" borderId="35" xfId="3" applyFont="1" applyBorder="1" applyAlignment="1">
      <alignment horizontal="center" vertical="center" wrapText="1"/>
    </xf>
    <xf numFmtId="0" fontId="14" fillId="4" borderId="1"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4" fillId="4" borderId="2" xfId="2" applyFont="1" applyFill="1" applyBorder="1" applyAlignment="1">
      <alignment horizontal="center" vertical="center" wrapText="1"/>
    </xf>
    <xf numFmtId="0" fontId="14" fillId="4" borderId="10" xfId="2" applyFont="1" applyFill="1" applyBorder="1" applyAlignment="1">
      <alignment horizontal="center" vertical="center" wrapText="1"/>
    </xf>
    <xf numFmtId="0" fontId="14" fillId="4" borderId="3" xfId="2" applyFont="1" applyFill="1" applyBorder="1" applyAlignment="1">
      <alignment horizontal="center" vertical="center" wrapText="1"/>
    </xf>
    <xf numFmtId="0" fontId="15" fillId="4" borderId="3" xfId="2" applyFont="1" applyFill="1" applyBorder="1" applyAlignment="1">
      <alignment horizontal="center" vertical="center" wrapText="1"/>
    </xf>
    <xf numFmtId="0" fontId="15" fillId="4" borderId="4" xfId="2" applyFont="1" applyFill="1" applyBorder="1" applyAlignment="1">
      <alignment horizontal="center" vertical="center" wrapText="1"/>
    </xf>
    <xf numFmtId="3" fontId="15" fillId="4" borderId="2" xfId="2" applyNumberFormat="1" applyFont="1" applyFill="1" applyBorder="1" applyAlignment="1">
      <alignment horizontal="center" vertical="center" wrapText="1"/>
    </xf>
    <xf numFmtId="3" fontId="15" fillId="4" borderId="10" xfId="2" applyNumberFormat="1" applyFont="1" applyFill="1" applyBorder="1" applyAlignment="1">
      <alignment horizontal="center" vertical="center" wrapText="1"/>
    </xf>
    <xf numFmtId="3" fontId="15" fillId="4" borderId="5" xfId="2" applyNumberFormat="1" applyFont="1" applyFill="1" applyBorder="1" applyAlignment="1">
      <alignment horizontal="center" vertical="center" wrapText="1"/>
    </xf>
    <xf numFmtId="3" fontId="15" fillId="4" borderId="12" xfId="2" applyNumberFormat="1" applyFont="1" applyFill="1" applyBorder="1" applyAlignment="1">
      <alignment horizontal="center" vertical="center" wrapText="1"/>
    </xf>
    <xf numFmtId="3" fontId="14" fillId="4" borderId="6" xfId="2" applyNumberFormat="1" applyFont="1" applyFill="1" applyBorder="1" applyAlignment="1">
      <alignment horizontal="center" vertical="center" wrapText="1"/>
    </xf>
    <xf numFmtId="3" fontId="14" fillId="4" borderId="13" xfId="2" applyNumberFormat="1" applyFont="1" applyFill="1" applyBorder="1" applyAlignment="1">
      <alignment horizontal="center" vertical="center" wrapText="1"/>
    </xf>
    <xf numFmtId="0" fontId="9" fillId="0" borderId="8" xfId="2" applyFont="1" applyBorder="1" applyAlignment="1">
      <alignment horizontal="left" vertical="center" wrapText="1"/>
    </xf>
    <xf numFmtId="0" fontId="22" fillId="4" borderId="35" xfId="0" applyFont="1" applyFill="1" applyBorder="1" applyAlignment="1">
      <alignment horizontal="right" vertical="center"/>
    </xf>
    <xf numFmtId="0" fontId="62" fillId="0" borderId="0" xfId="2" applyFont="1" applyAlignment="1">
      <alignment horizontal="center" vertical="center"/>
    </xf>
    <xf numFmtId="0" fontId="70" fillId="8" borderId="0" xfId="2" applyFont="1" applyFill="1" applyAlignment="1">
      <alignment horizontal="center" vertical="center"/>
    </xf>
    <xf numFmtId="0" fontId="14" fillId="4" borderId="32" xfId="2" applyFont="1" applyFill="1" applyBorder="1" applyAlignment="1">
      <alignment horizontal="center" vertical="center" wrapText="1"/>
    </xf>
    <xf numFmtId="0" fontId="14" fillId="4" borderId="46" xfId="2" applyFont="1" applyFill="1" applyBorder="1" applyAlignment="1">
      <alignment horizontal="center" vertical="center" wrapText="1"/>
    </xf>
    <xf numFmtId="3" fontId="15" fillId="4" borderId="46" xfId="2" applyNumberFormat="1" applyFont="1" applyFill="1" applyBorder="1" applyAlignment="1">
      <alignment horizontal="center" vertical="center" wrapText="1"/>
    </xf>
    <xf numFmtId="3" fontId="88" fillId="4" borderId="4" xfId="2" applyNumberFormat="1" applyFont="1" applyFill="1" applyBorder="1" applyAlignment="1">
      <alignment horizontal="center" vertical="center" wrapText="1"/>
    </xf>
    <xf numFmtId="3" fontId="88" fillId="4" borderId="17" xfId="2" applyNumberFormat="1" applyFont="1" applyFill="1" applyBorder="1" applyAlignment="1">
      <alignment horizontal="center" vertical="center" wrapText="1"/>
    </xf>
    <xf numFmtId="3" fontId="88" fillId="4" borderId="50" xfId="2" applyNumberFormat="1" applyFont="1" applyFill="1" applyBorder="1" applyAlignment="1">
      <alignment horizontal="center" vertical="center" wrapText="1"/>
    </xf>
    <xf numFmtId="3" fontId="14" fillId="4" borderId="48" xfId="2" applyNumberFormat="1" applyFont="1" applyFill="1" applyBorder="1" applyAlignment="1">
      <alignment horizontal="center" vertical="center" wrapText="1"/>
    </xf>
  </cellXfs>
  <cellStyles count="14">
    <cellStyle name="Comma" xfId="11" builtinId="3"/>
    <cellStyle name="Comma [0] 2" xfId="3" xr:uid="{00000000-0005-0000-0000-000001000000}"/>
    <cellStyle name="Comma [0] 3" xfId="6" xr:uid="{00000000-0005-0000-0000-000002000000}"/>
    <cellStyle name="Comma 2" xfId="4" xr:uid="{00000000-0005-0000-0000-000003000000}"/>
    <cellStyle name="Comma 3" xfId="10" xr:uid="{00000000-0005-0000-0000-000004000000}"/>
    <cellStyle name="Currency" xfId="13" builtinId="4"/>
    <cellStyle name="Normal" xfId="0" builtinId="0"/>
    <cellStyle name="Normal 2" xfId="2" xr:uid="{00000000-0005-0000-0000-000006000000}"/>
    <cellStyle name="Normal 2 2" xfId="12" xr:uid="{B72BA3E0-E09A-4640-ABE4-521530AB4C4E}"/>
    <cellStyle name="Normal 3" xfId="8" xr:uid="{00000000-0005-0000-0000-000007000000}"/>
    <cellStyle name="Percent" xfId="1" builtinId="5"/>
    <cellStyle name="Percent 2" xfId="5" xr:uid="{00000000-0005-0000-0000-000009000000}"/>
    <cellStyle name="Percent 2 2 2" xfId="7" xr:uid="{00000000-0005-0000-0000-00000A000000}"/>
    <cellStyle name="Percent 3" xfId="9" xr:uid="{00000000-0005-0000-0000-00000B000000}"/>
  </cellStyles>
  <dxfs count="0"/>
  <tableStyles count="0" defaultTableStyle="TableStyleMedium2" defaultPivotStyle="PivotStyleLight16"/>
  <colors>
    <mruColors>
      <color rgb="FFCAFFAF"/>
      <color rgb="FFFDE7F7"/>
      <color rgb="FFFBD9F2"/>
      <color rgb="FFCC99FF"/>
      <color rgb="FFFFFF99"/>
      <color rgb="FFFFE79B"/>
      <color rgb="FFFFE07D"/>
      <color rgb="FFB4FF8F"/>
      <color rgb="FFB2FCB4"/>
      <color rgb="FFA1F5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AC4D-B065-4A86-960A-7A1BEEDA2BD6}">
  <dimension ref="A2:B72"/>
  <sheetViews>
    <sheetView topLeftCell="A71" zoomScale="130" zoomScaleNormal="130" workbookViewId="0">
      <selection activeCell="A72" sqref="A72:B72"/>
    </sheetView>
  </sheetViews>
  <sheetFormatPr defaultColWidth="11.54296875" defaultRowHeight="14.5" x14ac:dyDescent="0.35"/>
  <cols>
    <col min="1" max="1" width="41.54296875" customWidth="1"/>
    <col min="2" max="2" width="98.26953125" customWidth="1"/>
  </cols>
  <sheetData>
    <row r="2" spans="1:2" ht="17.5" x14ac:dyDescent="0.35">
      <c r="A2" s="732" t="s">
        <v>0</v>
      </c>
      <c r="B2" s="732"/>
    </row>
    <row r="4" spans="1:2" x14ac:dyDescent="0.35">
      <c r="A4" s="587" t="s">
        <v>1</v>
      </c>
    </row>
    <row r="5" spans="1:2" x14ac:dyDescent="0.35">
      <c r="A5" s="587" t="s">
        <v>2</v>
      </c>
    </row>
    <row r="6" spans="1:2" x14ac:dyDescent="0.35">
      <c r="B6" s="588"/>
    </row>
    <row r="8" spans="1:2" ht="35.25" customHeight="1" x14ac:dyDescent="0.35">
      <c r="A8" s="630" t="s">
        <v>3</v>
      </c>
      <c r="B8" s="631" t="s">
        <v>4</v>
      </c>
    </row>
    <row r="9" spans="1:2" x14ac:dyDescent="0.35">
      <c r="A9" s="632" t="s">
        <v>5</v>
      </c>
      <c r="B9" s="631" t="s">
        <v>6</v>
      </c>
    </row>
    <row r="10" spans="1:2" ht="26.5" x14ac:dyDescent="0.35">
      <c r="A10" s="632" t="s">
        <v>7</v>
      </c>
      <c r="B10" s="633" t="s">
        <v>8</v>
      </c>
    </row>
    <row r="11" spans="1:2" x14ac:dyDescent="0.35">
      <c r="A11" s="632" t="s">
        <v>9</v>
      </c>
      <c r="B11" s="631" t="s">
        <v>10</v>
      </c>
    </row>
    <row r="12" spans="1:2" x14ac:dyDescent="0.35">
      <c r="A12" s="632" t="s">
        <v>11</v>
      </c>
      <c r="B12" s="631" t="s">
        <v>12</v>
      </c>
    </row>
    <row r="13" spans="1:2" x14ac:dyDescent="0.35">
      <c r="A13" s="607"/>
      <c r="B13" s="608"/>
    </row>
    <row r="14" spans="1:2" x14ac:dyDescent="0.35">
      <c r="A14" s="607"/>
      <c r="B14" s="608"/>
    </row>
    <row r="15" spans="1:2" ht="15.5" x14ac:dyDescent="0.35">
      <c r="A15" s="634" t="s">
        <v>13</v>
      </c>
      <c r="B15" s="635"/>
    </row>
    <row r="16" spans="1:2" x14ac:dyDescent="0.35">
      <c r="A16" s="735" t="s">
        <v>14</v>
      </c>
      <c r="B16" s="736"/>
    </row>
    <row r="17" spans="1:2" x14ac:dyDescent="0.35">
      <c r="A17" s="705" t="s">
        <v>15</v>
      </c>
      <c r="B17" s="636"/>
    </row>
    <row r="18" spans="1:2" ht="34.5" customHeight="1" x14ac:dyDescent="0.35">
      <c r="A18" s="735" t="s">
        <v>16</v>
      </c>
      <c r="B18" s="736"/>
    </row>
    <row r="19" spans="1:2" x14ac:dyDescent="0.35">
      <c r="A19" s="705" t="s">
        <v>272</v>
      </c>
      <c r="B19" s="636"/>
    </row>
    <row r="20" spans="1:2" x14ac:dyDescent="0.35">
      <c r="A20" s="706" t="s">
        <v>17</v>
      </c>
      <c r="B20" s="636"/>
    </row>
    <row r="21" spans="1:2" x14ac:dyDescent="0.35">
      <c r="A21" s="737" t="s">
        <v>18</v>
      </c>
      <c r="B21" s="738"/>
    </row>
    <row r="22" spans="1:2" ht="57.75" customHeight="1" x14ac:dyDescent="0.35">
      <c r="A22" s="741" t="s">
        <v>273</v>
      </c>
      <c r="B22" s="742"/>
    </row>
    <row r="23" spans="1:2" x14ac:dyDescent="0.35">
      <c r="A23" s="741" t="s">
        <v>19</v>
      </c>
      <c r="B23" s="742"/>
    </row>
    <row r="24" spans="1:2" ht="16.5" customHeight="1" x14ac:dyDescent="0.35">
      <c r="A24" s="707" t="s">
        <v>20</v>
      </c>
      <c r="B24" s="708"/>
    </row>
    <row r="25" spans="1:2" ht="16.5" customHeight="1" x14ac:dyDescent="0.35">
      <c r="A25" s="743" t="s">
        <v>21</v>
      </c>
      <c r="B25" s="743"/>
    </row>
    <row r="26" spans="1:2" ht="41.25" customHeight="1" x14ac:dyDescent="0.35">
      <c r="A26" s="744" t="s">
        <v>22</v>
      </c>
      <c r="B26" s="745"/>
    </row>
    <row r="27" spans="1:2" ht="16.5" customHeight="1" x14ac:dyDescent="0.35">
      <c r="A27" s="728"/>
      <c r="B27" s="728"/>
    </row>
    <row r="29" spans="1:2" ht="15.5" x14ac:dyDescent="0.35">
      <c r="A29" s="645" t="s">
        <v>23</v>
      </c>
      <c r="B29" s="646"/>
    </row>
    <row r="30" spans="1:2" ht="51" x14ac:dyDescent="0.35">
      <c r="A30" s="647" t="s">
        <v>24</v>
      </c>
      <c r="B30" s="648" t="s">
        <v>274</v>
      </c>
    </row>
    <row r="31" spans="1:2" ht="134.25" customHeight="1" x14ac:dyDescent="0.35">
      <c r="A31" s="649" t="s">
        <v>25</v>
      </c>
      <c r="B31" s="648" t="s">
        <v>275</v>
      </c>
    </row>
    <row r="32" spans="1:2" x14ac:dyDescent="0.35">
      <c r="A32" s="649" t="s">
        <v>26</v>
      </c>
      <c r="B32" s="648" t="s">
        <v>27</v>
      </c>
    </row>
    <row r="33" spans="1:2" x14ac:dyDescent="0.35">
      <c r="A33" s="649" t="s">
        <v>28</v>
      </c>
      <c r="B33" s="648" t="s">
        <v>29</v>
      </c>
    </row>
    <row r="34" spans="1:2" x14ac:dyDescent="0.35">
      <c r="A34" s="649" t="s">
        <v>30</v>
      </c>
      <c r="B34" s="648" t="s">
        <v>31</v>
      </c>
    </row>
    <row r="35" spans="1:2" x14ac:dyDescent="0.35">
      <c r="A35" s="647" t="s">
        <v>32</v>
      </c>
      <c r="B35" s="648" t="s">
        <v>33</v>
      </c>
    </row>
    <row r="36" spans="1:2" ht="51" x14ac:dyDescent="0.35">
      <c r="A36" s="647" t="s">
        <v>34</v>
      </c>
      <c r="B36" s="648" t="s">
        <v>276</v>
      </c>
    </row>
    <row r="37" spans="1:2" ht="51" x14ac:dyDescent="0.35">
      <c r="A37" s="650" t="s">
        <v>35</v>
      </c>
      <c r="B37" s="648" t="s">
        <v>36</v>
      </c>
    </row>
    <row r="40" spans="1:2" ht="15.5" x14ac:dyDescent="0.35">
      <c r="A40" s="590" t="s">
        <v>37</v>
      </c>
      <c r="B40" s="591"/>
    </row>
    <row r="41" spans="1:2" ht="144" customHeight="1" x14ac:dyDescent="0.35">
      <c r="A41" s="592" t="s">
        <v>24</v>
      </c>
      <c r="B41" s="593" t="s">
        <v>277</v>
      </c>
    </row>
    <row r="42" spans="1:2" ht="65" x14ac:dyDescent="0.35">
      <c r="A42" s="596" t="s">
        <v>38</v>
      </c>
      <c r="B42" s="593" t="s">
        <v>39</v>
      </c>
    </row>
    <row r="43" spans="1:2" x14ac:dyDescent="0.35">
      <c r="A43" s="596" t="s">
        <v>32</v>
      </c>
      <c r="B43" s="698" t="s">
        <v>33</v>
      </c>
    </row>
    <row r="44" spans="1:2" ht="51" x14ac:dyDescent="0.35">
      <c r="A44" s="592" t="s">
        <v>34</v>
      </c>
      <c r="B44" s="593" t="s">
        <v>278</v>
      </c>
    </row>
    <row r="45" spans="1:2" ht="76" x14ac:dyDescent="0.35">
      <c r="A45" s="594" t="s">
        <v>35</v>
      </c>
      <c r="B45" s="593" t="s">
        <v>40</v>
      </c>
    </row>
    <row r="46" spans="1:2" x14ac:dyDescent="0.35">
      <c r="A46" s="598"/>
      <c r="B46" s="599"/>
    </row>
    <row r="47" spans="1:2" x14ac:dyDescent="0.35">
      <c r="A47" s="598"/>
      <c r="B47" s="599"/>
    </row>
    <row r="48" spans="1:2" ht="15.5" x14ac:dyDescent="0.35">
      <c r="A48" s="600" t="s">
        <v>41</v>
      </c>
      <c r="B48" s="601"/>
    </row>
    <row r="50" spans="1:2" ht="51" x14ac:dyDescent="0.35">
      <c r="A50" s="602" t="s">
        <v>42</v>
      </c>
      <c r="B50" s="603" t="s">
        <v>43</v>
      </c>
    </row>
    <row r="51" spans="1:2" x14ac:dyDescent="0.35">
      <c r="A51" s="605" t="s">
        <v>25</v>
      </c>
      <c r="B51" s="603" t="s">
        <v>44</v>
      </c>
    </row>
    <row r="52" spans="1:2" x14ac:dyDescent="0.35">
      <c r="A52" s="602" t="s">
        <v>45</v>
      </c>
      <c r="B52" s="603" t="s">
        <v>46</v>
      </c>
    </row>
    <row r="53" spans="1:2" x14ac:dyDescent="0.35">
      <c r="A53" s="602" t="s">
        <v>47</v>
      </c>
      <c r="B53" s="603" t="s">
        <v>48</v>
      </c>
    </row>
    <row r="54" spans="1:2" x14ac:dyDescent="0.35">
      <c r="A54" s="602" t="s">
        <v>32</v>
      </c>
      <c r="B54" s="603" t="s">
        <v>33</v>
      </c>
    </row>
    <row r="55" spans="1:2" ht="38.5" x14ac:dyDescent="0.35">
      <c r="A55" s="602" t="s">
        <v>34</v>
      </c>
      <c r="B55" s="603" t="s">
        <v>279</v>
      </c>
    </row>
    <row r="56" spans="1:2" ht="29.25" customHeight="1" x14ac:dyDescent="0.35">
      <c r="A56" s="604" t="s">
        <v>35</v>
      </c>
      <c r="B56" s="603" t="s">
        <v>49</v>
      </c>
    </row>
    <row r="57" spans="1:2" x14ac:dyDescent="0.35">
      <c r="A57" s="598"/>
      <c r="B57" s="599"/>
    </row>
    <row r="59" spans="1:2" ht="15.5" x14ac:dyDescent="0.35">
      <c r="A59" s="609" t="s">
        <v>50</v>
      </c>
      <c r="B59" s="610"/>
    </row>
    <row r="60" spans="1:2" ht="54.75" customHeight="1" x14ac:dyDescent="0.35">
      <c r="A60" s="733" t="s">
        <v>51</v>
      </c>
      <c r="B60" s="734"/>
    </row>
    <row r="61" spans="1:2" ht="13.5" customHeight="1" x14ac:dyDescent="0.35">
      <c r="A61" s="609"/>
      <c r="B61" s="611"/>
    </row>
    <row r="62" spans="1:2" ht="15.65" customHeight="1" x14ac:dyDescent="0.35">
      <c r="A62" s="612" t="s">
        <v>52</v>
      </c>
      <c r="B62" s="613" t="s">
        <v>53</v>
      </c>
    </row>
    <row r="63" spans="1:2" ht="15.65" customHeight="1" x14ac:dyDescent="0.35">
      <c r="A63" s="614" t="s">
        <v>54</v>
      </c>
      <c r="B63" s="613" t="s">
        <v>55</v>
      </c>
    </row>
    <row r="64" spans="1:2" ht="15.65" customHeight="1" x14ac:dyDescent="0.35">
      <c r="A64" s="614" t="s">
        <v>56</v>
      </c>
      <c r="B64" s="613" t="s">
        <v>57</v>
      </c>
    </row>
    <row r="65" spans="1:2" ht="40.5" customHeight="1" x14ac:dyDescent="0.35">
      <c r="A65" s="612" t="s">
        <v>58</v>
      </c>
      <c r="B65" s="613" t="s">
        <v>59</v>
      </c>
    </row>
    <row r="66" spans="1:2" ht="26.25" customHeight="1" x14ac:dyDescent="0.35">
      <c r="A66" s="612" t="s">
        <v>60</v>
      </c>
      <c r="B66" s="613" t="s">
        <v>61</v>
      </c>
    </row>
    <row r="67" spans="1:2" ht="156.75" customHeight="1" x14ac:dyDescent="0.35">
      <c r="A67" s="615" t="s">
        <v>62</v>
      </c>
      <c r="B67" s="613" t="s">
        <v>280</v>
      </c>
    </row>
    <row r="68" spans="1:2" ht="51" x14ac:dyDescent="0.35">
      <c r="A68" s="615" t="s">
        <v>63</v>
      </c>
      <c r="B68" s="613" t="s">
        <v>64</v>
      </c>
    </row>
    <row r="71" spans="1:2" ht="15.5" x14ac:dyDescent="0.35">
      <c r="A71" s="624" t="s">
        <v>65</v>
      </c>
      <c r="B71" s="625"/>
    </row>
    <row r="72" spans="1:2" ht="213.75" customHeight="1" x14ac:dyDescent="0.35">
      <c r="A72" s="739" t="s">
        <v>66</v>
      </c>
      <c r="B72" s="740"/>
    </row>
  </sheetData>
  <mergeCells count="10">
    <mergeCell ref="A2:B2"/>
    <mergeCell ref="A60:B60"/>
    <mergeCell ref="A18:B18"/>
    <mergeCell ref="A21:B21"/>
    <mergeCell ref="A72:B72"/>
    <mergeCell ref="A23:B23"/>
    <mergeCell ref="A22:B22"/>
    <mergeCell ref="A25:B25"/>
    <mergeCell ref="A26:B26"/>
    <mergeCell ref="A16:B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L97"/>
  <sheetViews>
    <sheetView tabSelected="1" zoomScale="110" zoomScaleNormal="110" workbookViewId="0">
      <selection activeCell="J92" sqref="J92"/>
    </sheetView>
  </sheetViews>
  <sheetFormatPr defaultColWidth="9.26953125" defaultRowHeight="15.5" x14ac:dyDescent="0.35"/>
  <cols>
    <col min="1" max="1" width="61.26953125" style="555" customWidth="1"/>
    <col min="2" max="2" width="17.1796875" style="555" customWidth="1"/>
    <col min="3" max="3" width="4.7265625" style="555" customWidth="1"/>
    <col min="4" max="4" width="15" style="555" customWidth="1"/>
    <col min="5" max="5" width="6.7265625" style="555" customWidth="1"/>
    <col min="6" max="6" width="15.453125" style="555" customWidth="1"/>
    <col min="7" max="7" width="4" style="555" customWidth="1"/>
    <col min="8" max="8" width="44.1796875" style="555" bestFit="1" customWidth="1"/>
    <col min="9" max="9" width="15.7265625" style="555" bestFit="1" customWidth="1"/>
    <col min="10" max="10" width="55.1796875" style="555" customWidth="1"/>
    <col min="11" max="11" width="9.26953125" style="555"/>
    <col min="12" max="12" width="49.54296875" style="555" customWidth="1"/>
    <col min="13" max="16384" width="9.26953125" style="555"/>
  </cols>
  <sheetData>
    <row r="1" spans="1:10" ht="21.4" customHeight="1" x14ac:dyDescent="0.35">
      <c r="A1" s="766" t="s">
        <v>67</v>
      </c>
      <c r="B1" s="766"/>
      <c r="C1" s="766"/>
      <c r="D1" s="766"/>
      <c r="E1" s="766"/>
      <c r="F1" s="766"/>
      <c r="G1" s="766"/>
      <c r="H1" s="766"/>
      <c r="I1" s="766"/>
      <c r="J1" s="766"/>
    </row>
    <row r="2" spans="1:10" ht="17.149999999999999" customHeight="1" x14ac:dyDescent="0.35">
      <c r="A2" s="771" t="s">
        <v>68</v>
      </c>
      <c r="B2" s="771"/>
      <c r="C2" s="771"/>
      <c r="D2" s="771"/>
      <c r="E2" s="771"/>
      <c r="F2" s="771"/>
      <c r="G2" s="771"/>
      <c r="H2" s="771"/>
      <c r="I2" s="771"/>
      <c r="J2" s="771"/>
    </row>
    <row r="3" spans="1:10" ht="17.149999999999999" customHeight="1" x14ac:dyDescent="0.35">
      <c r="A3" s="637" t="s">
        <v>69</v>
      </c>
      <c r="B3" s="772"/>
      <c r="C3" s="772"/>
      <c r="D3" s="772"/>
      <c r="E3" s="772"/>
      <c r="F3" s="772"/>
      <c r="G3" s="772"/>
      <c r="H3" s="772"/>
      <c r="I3" s="772"/>
      <c r="J3" s="772"/>
    </row>
    <row r="4" spans="1:10" x14ac:dyDescent="0.35">
      <c r="A4" s="637" t="s">
        <v>70</v>
      </c>
      <c r="B4" s="638" t="s">
        <v>71</v>
      </c>
      <c r="E4" s="556"/>
      <c r="G4" s="557"/>
      <c r="H4" s="557"/>
      <c r="I4" s="558"/>
      <c r="J4" s="559"/>
    </row>
    <row r="5" spans="1:10" x14ac:dyDescent="0.35">
      <c r="A5" s="637" t="s">
        <v>72</v>
      </c>
      <c r="B5" s="638" t="s">
        <v>71</v>
      </c>
      <c r="E5" s="556"/>
      <c r="G5" s="557"/>
      <c r="H5" s="557"/>
      <c r="I5" s="556"/>
      <c r="J5" s="559"/>
    </row>
    <row r="6" spans="1:10" x14ac:dyDescent="0.35">
      <c r="A6" s="637" t="s">
        <v>73</v>
      </c>
      <c r="B6" s="638" t="s">
        <v>74</v>
      </c>
      <c r="E6" s="556"/>
      <c r="G6" s="557"/>
      <c r="H6" s="557"/>
      <c r="I6" s="556"/>
      <c r="J6" s="559"/>
    </row>
    <row r="7" spans="1:10" x14ac:dyDescent="0.35">
      <c r="A7" s="700"/>
      <c r="B7" s="701"/>
      <c r="E7" s="556"/>
      <c r="G7" s="557"/>
      <c r="H7" s="557"/>
      <c r="I7" s="556"/>
      <c r="J7" s="559"/>
    </row>
    <row r="8" spans="1:10" x14ac:dyDescent="0.35">
      <c r="A8" s="702" t="s">
        <v>75</v>
      </c>
      <c r="B8" s="560"/>
      <c r="C8" s="561"/>
      <c r="D8" s="561"/>
      <c r="E8" s="561"/>
      <c r="F8" s="561"/>
      <c r="G8" s="561"/>
      <c r="H8" s="561"/>
      <c r="I8" s="562"/>
      <c r="J8" s="563"/>
    </row>
    <row r="9" spans="1:10" s="564" customFormat="1" ht="29.5" customHeight="1" x14ac:dyDescent="0.35">
      <c r="A9" s="767" t="s">
        <v>76</v>
      </c>
      <c r="B9" s="767" t="s">
        <v>77</v>
      </c>
      <c r="C9" s="767"/>
      <c r="D9" s="767"/>
      <c r="E9" s="767"/>
      <c r="F9" s="767"/>
      <c r="G9" s="767"/>
      <c r="H9" s="767"/>
      <c r="I9" s="769" t="s">
        <v>78</v>
      </c>
      <c r="J9" s="769" t="s">
        <v>79</v>
      </c>
    </row>
    <row r="10" spans="1:10" s="564" customFormat="1" ht="51.75" customHeight="1" x14ac:dyDescent="0.35">
      <c r="A10" s="768"/>
      <c r="B10" s="773" t="s">
        <v>80</v>
      </c>
      <c r="C10" s="774"/>
      <c r="D10" s="775"/>
      <c r="E10" s="639" t="s">
        <v>81</v>
      </c>
      <c r="F10" s="639" t="s">
        <v>82</v>
      </c>
      <c r="G10" s="776" t="s">
        <v>83</v>
      </c>
      <c r="H10" s="777"/>
      <c r="I10" s="770"/>
      <c r="J10" s="770"/>
    </row>
    <row r="11" spans="1:10" ht="16.899999999999999" customHeight="1" x14ac:dyDescent="0.35">
      <c r="A11" s="640" t="s">
        <v>84</v>
      </c>
      <c r="B11" s="641"/>
      <c r="C11" s="641"/>
      <c r="D11" s="641"/>
      <c r="E11" s="641"/>
      <c r="F11" s="641"/>
      <c r="G11" s="641"/>
      <c r="H11" s="641"/>
      <c r="I11" s="642"/>
      <c r="J11" s="643"/>
    </row>
    <row r="12" spans="1:10" ht="102" customHeight="1" x14ac:dyDescent="0.35">
      <c r="A12" s="586" t="s">
        <v>85</v>
      </c>
      <c r="B12" s="748">
        <v>10000</v>
      </c>
      <c r="C12" s="748"/>
      <c r="D12" s="748"/>
      <c r="E12" s="566">
        <v>13</v>
      </c>
      <c r="F12" s="566" t="s">
        <v>86</v>
      </c>
      <c r="G12" s="778">
        <v>1</v>
      </c>
      <c r="H12" s="778"/>
      <c r="I12" s="721">
        <f>+(B12*E12)*G12</f>
        <v>130000</v>
      </c>
      <c r="J12" s="567" t="s">
        <v>87</v>
      </c>
    </row>
    <row r="13" spans="1:10" ht="16.899999999999999" customHeight="1" x14ac:dyDescent="0.35">
      <c r="A13" s="586" t="s">
        <v>88</v>
      </c>
      <c r="B13" s="748">
        <v>5000</v>
      </c>
      <c r="C13" s="748"/>
      <c r="D13" s="748"/>
      <c r="E13" s="704">
        <v>13</v>
      </c>
      <c r="F13" s="704" t="s">
        <v>86</v>
      </c>
      <c r="G13" s="779">
        <v>0.3</v>
      </c>
      <c r="H13" s="780"/>
      <c r="I13" s="721">
        <f>+(B13*E13)*G13</f>
        <v>19500</v>
      </c>
      <c r="J13" s="572"/>
    </row>
    <row r="14" spans="1:10" ht="16.899999999999999" customHeight="1" x14ac:dyDescent="0.35">
      <c r="A14" s="569"/>
      <c r="B14" s="749"/>
      <c r="C14" s="749"/>
      <c r="D14" s="749"/>
      <c r="E14" s="704"/>
      <c r="F14" s="704"/>
      <c r="G14" s="779"/>
      <c r="H14" s="780"/>
      <c r="I14" s="711">
        <f>+(B14*E14)*G14</f>
        <v>0</v>
      </c>
      <c r="J14" s="572"/>
    </row>
    <row r="15" spans="1:10" ht="16.899999999999999" customHeight="1" x14ac:dyDescent="0.35">
      <c r="A15" s="569"/>
      <c r="B15" s="749"/>
      <c r="C15" s="749"/>
      <c r="D15" s="749"/>
      <c r="E15" s="704"/>
      <c r="F15" s="704"/>
      <c r="G15" s="779"/>
      <c r="H15" s="780"/>
      <c r="I15" s="711">
        <f>+(B15*E15)*G15</f>
        <v>0</v>
      </c>
      <c r="J15" s="572"/>
    </row>
    <row r="16" spans="1:10" ht="16.899999999999999" customHeight="1" x14ac:dyDescent="0.35">
      <c r="A16" s="659"/>
      <c r="B16" s="749"/>
      <c r="C16" s="749"/>
      <c r="D16" s="749"/>
      <c r="E16" s="704"/>
      <c r="F16" s="704"/>
      <c r="G16" s="779"/>
      <c r="H16" s="780"/>
      <c r="I16" s="711">
        <f>+(B16*E16)*G16</f>
        <v>0</v>
      </c>
      <c r="J16" s="572"/>
    </row>
    <row r="17" spans="1:12" s="557" customFormat="1" ht="16.899999999999999" customHeight="1" x14ac:dyDescent="0.35">
      <c r="A17" s="660"/>
      <c r="B17" s="661"/>
      <c r="C17" s="661"/>
      <c r="D17" s="661"/>
      <c r="E17" s="661"/>
      <c r="F17" s="661"/>
      <c r="G17" s="662"/>
      <c r="H17" s="658" t="s">
        <v>89</v>
      </c>
      <c r="I17" s="724">
        <f>SUM(I12:I16)</f>
        <v>149500</v>
      </c>
      <c r="J17" s="644"/>
    </row>
    <row r="18" spans="1:12" s="557" customFormat="1" ht="16.899999999999999" customHeight="1" x14ac:dyDescent="0.35">
      <c r="A18" s="651"/>
      <c r="B18" s="652"/>
      <c r="C18" s="652"/>
      <c r="D18" s="652"/>
      <c r="E18" s="652"/>
      <c r="F18" s="652"/>
      <c r="G18" s="652"/>
      <c r="H18" s="652"/>
      <c r="I18" s="653"/>
      <c r="J18" s="654"/>
    </row>
    <row r="19" spans="1:12" x14ac:dyDescent="0.35">
      <c r="A19" s="655" t="s">
        <v>90</v>
      </c>
      <c r="B19" s="759" t="s">
        <v>91</v>
      </c>
      <c r="C19" s="760"/>
      <c r="D19" s="761"/>
      <c r="E19" s="759" t="s">
        <v>81</v>
      </c>
      <c r="F19" s="761"/>
      <c r="G19" s="759" t="s">
        <v>92</v>
      </c>
      <c r="H19" s="761"/>
      <c r="I19" s="595" t="s">
        <v>93</v>
      </c>
      <c r="J19" s="656" t="s">
        <v>79</v>
      </c>
    </row>
    <row r="20" spans="1:12" ht="46.5" x14ac:dyDescent="0.35">
      <c r="A20" s="586" t="s">
        <v>94</v>
      </c>
      <c r="B20" s="750">
        <f>SUM(B11:B17)/30</f>
        <v>500</v>
      </c>
      <c r="C20" s="751"/>
      <c r="D20" s="752"/>
      <c r="E20" s="764">
        <v>15</v>
      </c>
      <c r="F20" s="763"/>
      <c r="G20" s="764" t="s">
        <v>95</v>
      </c>
      <c r="H20" s="763"/>
      <c r="I20" s="721">
        <f>PRODUCT(B20:G20)</f>
        <v>7500</v>
      </c>
      <c r="J20" s="729" t="s">
        <v>284</v>
      </c>
      <c r="L20" s="731"/>
    </row>
    <row r="21" spans="1:12" ht="62" x14ac:dyDescent="0.35">
      <c r="A21" s="586" t="s">
        <v>96</v>
      </c>
      <c r="B21" s="750">
        <f>B20</f>
        <v>500</v>
      </c>
      <c r="C21" s="751"/>
      <c r="D21" s="752"/>
      <c r="E21" s="764">
        <v>10</v>
      </c>
      <c r="F21" s="763"/>
      <c r="G21" s="764" t="s">
        <v>95</v>
      </c>
      <c r="H21" s="763"/>
      <c r="I21" s="721">
        <f>PRODUCT(B21:G21)</f>
        <v>5000</v>
      </c>
      <c r="J21" s="730" t="s">
        <v>283</v>
      </c>
      <c r="L21" s="731"/>
    </row>
    <row r="22" spans="1:12" ht="31" x14ac:dyDescent="0.35">
      <c r="A22" s="586" t="s">
        <v>97</v>
      </c>
      <c r="B22" s="750">
        <v>1000</v>
      </c>
      <c r="C22" s="751"/>
      <c r="D22" s="752"/>
      <c r="E22" s="781">
        <v>0.30499999999999999</v>
      </c>
      <c r="F22" s="763"/>
      <c r="G22" s="764" t="s">
        <v>98</v>
      </c>
      <c r="H22" s="758"/>
      <c r="I22" s="721">
        <f>PRODUCT(B22:H22)</f>
        <v>305</v>
      </c>
      <c r="J22" s="730" t="s">
        <v>282</v>
      </c>
      <c r="L22" s="731"/>
    </row>
    <row r="23" spans="1:12" ht="31" x14ac:dyDescent="0.35">
      <c r="A23" s="586" t="s">
        <v>99</v>
      </c>
      <c r="B23" s="750">
        <v>500</v>
      </c>
      <c r="C23" s="751"/>
      <c r="D23" s="752"/>
      <c r="E23" s="762">
        <v>0.03</v>
      </c>
      <c r="F23" s="763"/>
      <c r="G23" s="764" t="s">
        <v>98</v>
      </c>
      <c r="H23" s="763"/>
      <c r="I23" s="721">
        <f>PRODUCT(B23:H23)</f>
        <v>15</v>
      </c>
      <c r="J23" s="730" t="s">
        <v>282</v>
      </c>
      <c r="L23" s="731"/>
    </row>
    <row r="24" spans="1:12" ht="31" x14ac:dyDescent="0.35">
      <c r="A24" s="659"/>
      <c r="B24" s="754"/>
      <c r="C24" s="755"/>
      <c r="D24" s="756"/>
      <c r="E24" s="757"/>
      <c r="F24" s="765"/>
      <c r="G24" s="757"/>
      <c r="H24" s="758"/>
      <c r="I24" s="711">
        <f>PRODUCT(B24:H24)</f>
        <v>0</v>
      </c>
      <c r="J24" s="727" t="s">
        <v>285</v>
      </c>
      <c r="L24" s="731"/>
    </row>
    <row r="25" spans="1:12" s="557" customFormat="1" ht="16.899999999999999" customHeight="1" x14ac:dyDescent="0.35">
      <c r="A25" s="664"/>
      <c r="B25" s="665"/>
      <c r="C25" s="665"/>
      <c r="D25" s="665"/>
      <c r="E25" s="665"/>
      <c r="F25" s="665"/>
      <c r="G25" s="666"/>
      <c r="H25" s="663" t="s">
        <v>89</v>
      </c>
      <c r="I25" s="723">
        <f>SUM(I20:I24)</f>
        <v>12820</v>
      </c>
      <c r="J25" s="589"/>
    </row>
    <row r="26" spans="1:12" s="557" customFormat="1" ht="16.899999999999999" customHeight="1" x14ac:dyDescent="0.35">
      <c r="A26" s="651"/>
      <c r="B26" s="652"/>
      <c r="C26" s="652"/>
      <c r="D26" s="652"/>
      <c r="E26" s="652"/>
      <c r="F26" s="652"/>
      <c r="G26" s="652"/>
      <c r="H26" s="652"/>
      <c r="I26" s="653"/>
      <c r="J26" s="654"/>
    </row>
    <row r="27" spans="1:12" s="564" customFormat="1" ht="31.15" customHeight="1" x14ac:dyDescent="0.35">
      <c r="A27" s="597" t="s">
        <v>100</v>
      </c>
      <c r="B27" s="746" t="s">
        <v>101</v>
      </c>
      <c r="C27" s="753"/>
      <c r="D27" s="747"/>
      <c r="E27" s="746" t="s">
        <v>81</v>
      </c>
      <c r="F27" s="747"/>
      <c r="G27" s="746" t="s">
        <v>102</v>
      </c>
      <c r="H27" s="747"/>
      <c r="I27" s="579" t="s">
        <v>93</v>
      </c>
      <c r="J27" s="606" t="s">
        <v>79</v>
      </c>
    </row>
    <row r="28" spans="1:12" s="564" customFormat="1" ht="62" x14ac:dyDescent="0.35">
      <c r="A28" s="586" t="s">
        <v>103</v>
      </c>
      <c r="B28" s="789">
        <v>10000</v>
      </c>
      <c r="C28" s="790"/>
      <c r="D28" s="791"/>
      <c r="E28" s="764">
        <v>1</v>
      </c>
      <c r="F28" s="763"/>
      <c r="G28" s="785" t="s">
        <v>104</v>
      </c>
      <c r="H28" s="763"/>
      <c r="I28" s="721">
        <f>PRODUCT(B28:H28)</f>
        <v>10000</v>
      </c>
      <c r="J28" s="567" t="s">
        <v>270</v>
      </c>
    </row>
    <row r="29" spans="1:12" s="564" customFormat="1" ht="63.75" customHeight="1" x14ac:dyDescent="0.35">
      <c r="A29" s="586" t="s">
        <v>105</v>
      </c>
      <c r="B29" s="789">
        <v>20000</v>
      </c>
      <c r="C29" s="790"/>
      <c r="D29" s="791"/>
      <c r="E29" s="764">
        <v>1</v>
      </c>
      <c r="F29" s="763"/>
      <c r="G29" s="785" t="s">
        <v>106</v>
      </c>
      <c r="H29" s="763"/>
      <c r="I29" s="721">
        <f>PRODUCT(B29:H29)</f>
        <v>20000</v>
      </c>
      <c r="J29" s="567" t="s">
        <v>271</v>
      </c>
    </row>
    <row r="30" spans="1:12" s="564" customFormat="1" x14ac:dyDescent="0.35">
      <c r="A30" s="569"/>
      <c r="B30" s="792"/>
      <c r="C30" s="793"/>
      <c r="D30" s="794"/>
      <c r="E30" s="786"/>
      <c r="F30" s="758"/>
      <c r="G30" s="787"/>
      <c r="H30" s="758"/>
      <c r="I30" s="711">
        <f>PRODUCT(B30:H30)</f>
        <v>0</v>
      </c>
      <c r="J30" s="572"/>
    </row>
    <row r="31" spans="1:12" s="564" customFormat="1" x14ac:dyDescent="0.35">
      <c r="A31" s="569"/>
      <c r="B31" s="792"/>
      <c r="C31" s="793"/>
      <c r="D31" s="794"/>
      <c r="E31" s="786"/>
      <c r="F31" s="758"/>
      <c r="G31" s="787"/>
      <c r="H31" s="758"/>
      <c r="I31" s="711">
        <f>PRODUCT(B31:H31)</f>
        <v>0</v>
      </c>
      <c r="J31" s="572"/>
    </row>
    <row r="32" spans="1:12" s="564" customFormat="1" x14ac:dyDescent="0.35">
      <c r="A32" s="659"/>
      <c r="B32" s="782"/>
      <c r="C32" s="783"/>
      <c r="D32" s="784"/>
      <c r="E32" s="757"/>
      <c r="F32" s="765"/>
      <c r="G32" s="788"/>
      <c r="H32" s="758"/>
      <c r="I32" s="711">
        <f>PRODUCT(B32:H32)</f>
        <v>0</v>
      </c>
      <c r="J32" s="572"/>
    </row>
    <row r="33" spans="1:10" s="564" customFormat="1" x14ac:dyDescent="0.35">
      <c r="A33" s="668"/>
      <c r="B33" s="669"/>
      <c r="C33" s="669"/>
      <c r="D33" s="669"/>
      <c r="E33" s="669"/>
      <c r="F33" s="669"/>
      <c r="G33" s="670"/>
      <c r="H33" s="667" t="s">
        <v>89</v>
      </c>
      <c r="I33" s="722">
        <f>SUM(I28:I32)</f>
        <v>30000</v>
      </c>
      <c r="J33" s="580"/>
    </row>
    <row r="34" spans="1:10" s="557" customFormat="1" ht="16.899999999999999" customHeight="1" thickBot="1" x14ac:dyDescent="0.4">
      <c r="A34" s="651"/>
      <c r="B34" s="652"/>
      <c r="C34" s="652"/>
      <c r="D34" s="652"/>
      <c r="E34" s="652"/>
      <c r="F34" s="652"/>
      <c r="G34" s="652"/>
      <c r="H34" s="652"/>
      <c r="I34" s="653"/>
      <c r="J34" s="654"/>
    </row>
    <row r="35" spans="1:10" ht="31" x14ac:dyDescent="0.35">
      <c r="A35" s="621" t="s">
        <v>107</v>
      </c>
      <c r="B35" s="685" t="s">
        <v>101</v>
      </c>
      <c r="C35" s="690" t="s">
        <v>81</v>
      </c>
      <c r="D35" s="691" t="s">
        <v>108</v>
      </c>
      <c r="E35" s="690" t="s">
        <v>81</v>
      </c>
      <c r="F35" s="691" t="s">
        <v>102</v>
      </c>
      <c r="G35" s="690" t="s">
        <v>81</v>
      </c>
      <c r="H35" s="691" t="s">
        <v>92</v>
      </c>
      <c r="I35" s="674" t="s">
        <v>93</v>
      </c>
      <c r="J35" s="617" t="s">
        <v>79</v>
      </c>
    </row>
    <row r="36" spans="1:10" ht="53.25" customHeight="1" x14ac:dyDescent="0.35">
      <c r="A36" s="699" t="s">
        <v>109</v>
      </c>
      <c r="B36" s="709">
        <v>300</v>
      </c>
      <c r="C36" s="692">
        <v>10</v>
      </c>
      <c r="D36" s="693" t="s">
        <v>110</v>
      </c>
      <c r="E36" s="692">
        <v>1</v>
      </c>
      <c r="F36" s="693" t="s">
        <v>111</v>
      </c>
      <c r="G36" s="692">
        <v>2</v>
      </c>
      <c r="H36" s="693" t="s">
        <v>112</v>
      </c>
      <c r="I36" s="719">
        <f t="shared" ref="I36:I45" si="0">PRODUCT(B36:H36)</f>
        <v>6000</v>
      </c>
      <c r="J36" s="567" t="s">
        <v>113</v>
      </c>
    </row>
    <row r="37" spans="1:10" ht="62" x14ac:dyDescent="0.35">
      <c r="A37" s="565" t="s">
        <v>114</v>
      </c>
      <c r="B37" s="709">
        <v>50</v>
      </c>
      <c r="C37" s="692">
        <v>10</v>
      </c>
      <c r="D37" s="693" t="s">
        <v>286</v>
      </c>
      <c r="E37" s="692">
        <v>1</v>
      </c>
      <c r="F37" s="693" t="s">
        <v>111</v>
      </c>
      <c r="G37" s="692">
        <v>2</v>
      </c>
      <c r="H37" s="693" t="s">
        <v>112</v>
      </c>
      <c r="I37" s="719">
        <f t="shared" si="0"/>
        <v>1000</v>
      </c>
      <c r="J37" s="567" t="s">
        <v>287</v>
      </c>
    </row>
    <row r="38" spans="1:10" ht="39.75" customHeight="1" x14ac:dyDescent="0.35">
      <c r="A38" s="565" t="s">
        <v>115</v>
      </c>
      <c r="B38" s="709">
        <v>4500</v>
      </c>
      <c r="C38" s="692">
        <v>2</v>
      </c>
      <c r="D38" s="693" t="s">
        <v>110</v>
      </c>
      <c r="E38" s="692">
        <v>1</v>
      </c>
      <c r="F38" s="693" t="s">
        <v>116</v>
      </c>
      <c r="G38" s="692">
        <v>1</v>
      </c>
      <c r="H38" s="693" t="s">
        <v>116</v>
      </c>
      <c r="I38" s="719">
        <f t="shared" si="0"/>
        <v>9000</v>
      </c>
      <c r="J38" s="567" t="s">
        <v>288</v>
      </c>
    </row>
    <row r="39" spans="1:10" ht="39.75" customHeight="1" x14ac:dyDescent="0.35">
      <c r="A39" s="565" t="s">
        <v>117</v>
      </c>
      <c r="B39" s="709">
        <v>800</v>
      </c>
      <c r="C39" s="692">
        <v>2</v>
      </c>
      <c r="D39" s="693" t="s">
        <v>110</v>
      </c>
      <c r="E39" s="692">
        <v>1</v>
      </c>
      <c r="F39" s="693" t="s">
        <v>118</v>
      </c>
      <c r="G39" s="692"/>
      <c r="H39" s="693"/>
      <c r="I39" s="719">
        <f t="shared" si="0"/>
        <v>1600</v>
      </c>
      <c r="J39" s="567" t="s">
        <v>289</v>
      </c>
    </row>
    <row r="40" spans="1:10" ht="58.5" customHeight="1" x14ac:dyDescent="0.35">
      <c r="A40" s="565" t="s">
        <v>119</v>
      </c>
      <c r="B40" s="709">
        <v>600</v>
      </c>
      <c r="C40" s="692">
        <v>2</v>
      </c>
      <c r="D40" s="693" t="s">
        <v>110</v>
      </c>
      <c r="E40" s="692">
        <v>2</v>
      </c>
      <c r="F40" s="693" t="s">
        <v>95</v>
      </c>
      <c r="G40" s="692">
        <v>1</v>
      </c>
      <c r="H40" s="693" t="s">
        <v>291</v>
      </c>
      <c r="I40" s="719">
        <f t="shared" si="0"/>
        <v>2400</v>
      </c>
      <c r="J40" s="567" t="s">
        <v>290</v>
      </c>
    </row>
    <row r="41" spans="1:10" ht="36" customHeight="1" x14ac:dyDescent="0.35">
      <c r="A41" s="565" t="s">
        <v>120</v>
      </c>
      <c r="B41" s="709">
        <v>200</v>
      </c>
      <c r="C41" s="692">
        <v>2</v>
      </c>
      <c r="D41" s="693" t="s">
        <v>110</v>
      </c>
      <c r="E41" s="692"/>
      <c r="F41" s="693"/>
      <c r="G41" s="692">
        <v>1</v>
      </c>
      <c r="H41" s="693" t="s">
        <v>292</v>
      </c>
      <c r="I41" s="719">
        <f t="shared" si="0"/>
        <v>400</v>
      </c>
      <c r="J41" s="567" t="s">
        <v>121</v>
      </c>
    </row>
    <row r="42" spans="1:10" ht="93" x14ac:dyDescent="0.35">
      <c r="A42" s="565" t="s">
        <v>122</v>
      </c>
      <c r="B42" s="710">
        <v>150</v>
      </c>
      <c r="C42" s="692">
        <v>1</v>
      </c>
      <c r="D42" s="693" t="s">
        <v>123</v>
      </c>
      <c r="E42" s="692">
        <v>20</v>
      </c>
      <c r="F42" s="693" t="s">
        <v>95</v>
      </c>
      <c r="G42" s="692">
        <v>1</v>
      </c>
      <c r="H42" s="693" t="s">
        <v>293</v>
      </c>
      <c r="I42" s="719">
        <f t="shared" si="0"/>
        <v>3000</v>
      </c>
      <c r="J42" s="567" t="s">
        <v>281</v>
      </c>
    </row>
    <row r="43" spans="1:10" ht="52.5" customHeight="1" x14ac:dyDescent="0.35">
      <c r="A43" s="565" t="s">
        <v>124</v>
      </c>
      <c r="B43" s="710">
        <v>450</v>
      </c>
      <c r="C43" s="692">
        <v>1</v>
      </c>
      <c r="D43" s="693" t="s">
        <v>123</v>
      </c>
      <c r="E43" s="692">
        <v>5</v>
      </c>
      <c r="F43" s="693" t="s">
        <v>125</v>
      </c>
      <c r="G43" s="692">
        <v>1</v>
      </c>
      <c r="H43" s="693" t="s">
        <v>294</v>
      </c>
      <c r="I43" s="719">
        <f t="shared" si="0"/>
        <v>2250</v>
      </c>
      <c r="J43" s="567" t="s">
        <v>126</v>
      </c>
    </row>
    <row r="44" spans="1:10" ht="96.75" customHeight="1" x14ac:dyDescent="0.35">
      <c r="A44" s="565" t="s">
        <v>127</v>
      </c>
      <c r="B44" s="710">
        <v>350</v>
      </c>
      <c r="C44" s="692">
        <v>1</v>
      </c>
      <c r="D44" s="693" t="s">
        <v>295</v>
      </c>
      <c r="E44" s="692">
        <v>3</v>
      </c>
      <c r="F44" s="693" t="s">
        <v>128</v>
      </c>
      <c r="G44" s="692">
        <v>1</v>
      </c>
      <c r="H44" s="692" t="s">
        <v>296</v>
      </c>
      <c r="I44" s="719">
        <f t="shared" si="0"/>
        <v>1050</v>
      </c>
      <c r="J44" s="567" t="s">
        <v>129</v>
      </c>
    </row>
    <row r="45" spans="1:10" ht="16.899999999999999" customHeight="1" thickBot="1" x14ac:dyDescent="0.4">
      <c r="A45" s="573"/>
      <c r="B45" s="657"/>
      <c r="C45" s="696"/>
      <c r="D45" s="697"/>
      <c r="E45" s="696"/>
      <c r="F45" s="697"/>
      <c r="G45" s="696"/>
      <c r="H45" s="697"/>
      <c r="I45" s="720">
        <f t="shared" si="0"/>
        <v>0</v>
      </c>
      <c r="J45" s="572"/>
    </row>
    <row r="46" spans="1:10" s="568" customFormat="1" ht="16.899999999999999" customHeight="1" x14ac:dyDescent="0.35">
      <c r="A46" s="671"/>
      <c r="B46" s="672"/>
      <c r="C46" s="687"/>
      <c r="D46" s="687"/>
      <c r="E46" s="687"/>
      <c r="F46" s="687"/>
      <c r="G46" s="688"/>
      <c r="H46" s="689" t="s">
        <v>89</v>
      </c>
      <c r="I46" s="712">
        <f>SUM(I36:I45)</f>
        <v>26700</v>
      </c>
      <c r="J46" s="620"/>
    </row>
    <row r="47" spans="1:10" s="557" customFormat="1" ht="16.899999999999999" customHeight="1" thickBot="1" x14ac:dyDescent="0.4">
      <c r="A47" s="651"/>
      <c r="B47" s="652"/>
      <c r="C47" s="652"/>
      <c r="D47" s="652"/>
      <c r="E47" s="652"/>
      <c r="F47" s="652"/>
      <c r="G47" s="652"/>
      <c r="H47" s="652"/>
      <c r="I47" s="653"/>
      <c r="J47" s="654"/>
    </row>
    <row r="48" spans="1:10" ht="31" x14ac:dyDescent="0.35">
      <c r="A48" s="621" t="s">
        <v>130</v>
      </c>
      <c r="B48" s="685" t="s">
        <v>101</v>
      </c>
      <c r="C48" s="690" t="s">
        <v>81</v>
      </c>
      <c r="D48" s="691" t="s">
        <v>131</v>
      </c>
      <c r="E48" s="690" t="s">
        <v>81</v>
      </c>
      <c r="F48" s="691" t="s">
        <v>102</v>
      </c>
      <c r="G48" s="690" t="s">
        <v>81</v>
      </c>
      <c r="H48" s="691" t="s">
        <v>92</v>
      </c>
      <c r="I48" s="674" t="s">
        <v>93</v>
      </c>
      <c r="J48" s="617" t="s">
        <v>79</v>
      </c>
    </row>
    <row r="49" spans="1:10" ht="30.75" customHeight="1" x14ac:dyDescent="0.35">
      <c r="A49" s="586" t="s">
        <v>132</v>
      </c>
      <c r="B49" s="710">
        <v>300</v>
      </c>
      <c r="C49" s="692">
        <v>10</v>
      </c>
      <c r="D49" s="693" t="s">
        <v>110</v>
      </c>
      <c r="E49" s="692">
        <v>2</v>
      </c>
      <c r="F49" s="693" t="s">
        <v>95</v>
      </c>
      <c r="G49" s="692">
        <v>1</v>
      </c>
      <c r="H49" s="693" t="s">
        <v>297</v>
      </c>
      <c r="I49" s="719">
        <f>PRODUCT(B49:H49)</f>
        <v>6000</v>
      </c>
      <c r="J49" s="567" t="s">
        <v>133</v>
      </c>
    </row>
    <row r="50" spans="1:10" ht="32.25" customHeight="1" x14ac:dyDescent="0.35">
      <c r="A50" s="586" t="s">
        <v>134</v>
      </c>
      <c r="B50" s="710">
        <v>450</v>
      </c>
      <c r="C50" s="692">
        <v>10</v>
      </c>
      <c r="D50" s="693" t="s">
        <v>110</v>
      </c>
      <c r="E50" s="692">
        <v>2</v>
      </c>
      <c r="F50" s="693" t="s">
        <v>95</v>
      </c>
      <c r="G50" s="692">
        <v>1</v>
      </c>
      <c r="H50" s="693" t="s">
        <v>298</v>
      </c>
      <c r="I50" s="719">
        <f>PRODUCT(B50:H50)</f>
        <v>9000</v>
      </c>
      <c r="J50" s="567" t="s">
        <v>135</v>
      </c>
    </row>
    <row r="51" spans="1:10" ht="44.25" customHeight="1" x14ac:dyDescent="0.35">
      <c r="A51" s="586" t="s">
        <v>119</v>
      </c>
      <c r="B51" s="710">
        <v>400</v>
      </c>
      <c r="C51" s="692">
        <v>10</v>
      </c>
      <c r="D51" s="693" t="s">
        <v>110</v>
      </c>
      <c r="E51" s="692">
        <v>2</v>
      </c>
      <c r="F51" s="693" t="s">
        <v>95</v>
      </c>
      <c r="G51" s="692">
        <v>1</v>
      </c>
      <c r="H51" s="693" t="s">
        <v>299</v>
      </c>
      <c r="I51" s="719">
        <f>PRODUCT(B51:H51)</f>
        <v>8000</v>
      </c>
      <c r="J51" s="567" t="s">
        <v>136</v>
      </c>
    </row>
    <row r="52" spans="1:10" ht="44.25" customHeight="1" x14ac:dyDescent="0.35">
      <c r="A52" s="586" t="s">
        <v>137</v>
      </c>
      <c r="B52" s="710">
        <v>500</v>
      </c>
      <c r="C52" s="692">
        <v>5</v>
      </c>
      <c r="D52" s="693" t="s">
        <v>110</v>
      </c>
      <c r="E52" s="692">
        <v>1</v>
      </c>
      <c r="F52" s="693" t="s">
        <v>95</v>
      </c>
      <c r="G52" s="692">
        <v>1</v>
      </c>
      <c r="H52" s="693" t="s">
        <v>300</v>
      </c>
      <c r="I52" s="719">
        <f>PRODUCT(B52:H52)</f>
        <v>2500</v>
      </c>
      <c r="J52" s="567" t="s">
        <v>301</v>
      </c>
    </row>
    <row r="53" spans="1:10" ht="16.899999999999999" customHeight="1" thickBot="1" x14ac:dyDescent="0.4">
      <c r="A53" s="573"/>
      <c r="B53" s="657"/>
      <c r="C53" s="696"/>
      <c r="D53" s="697"/>
      <c r="E53" s="696"/>
      <c r="F53" s="697"/>
      <c r="G53" s="696"/>
      <c r="H53" s="697"/>
      <c r="I53" s="686">
        <f>PRODUCT(B53:H53)</f>
        <v>0</v>
      </c>
      <c r="J53" s="572"/>
    </row>
    <row r="54" spans="1:10" s="568" customFormat="1" ht="16.899999999999999" customHeight="1" x14ac:dyDescent="0.35">
      <c r="A54" s="671"/>
      <c r="B54" s="672"/>
      <c r="C54" s="687"/>
      <c r="D54" s="687"/>
      <c r="E54" s="687"/>
      <c r="F54" s="687"/>
      <c r="G54" s="688"/>
      <c r="H54" s="689" t="s">
        <v>89</v>
      </c>
      <c r="I54" s="619">
        <f>SUM(I49:I53)</f>
        <v>25500</v>
      </c>
      <c r="J54" s="620"/>
    </row>
    <row r="55" spans="1:10" s="557" customFormat="1" ht="16.899999999999999" customHeight="1" thickBot="1" x14ac:dyDescent="0.4">
      <c r="A55" s="651"/>
      <c r="B55" s="652"/>
      <c r="C55" s="652"/>
      <c r="D55" s="652"/>
      <c r="E55" s="652"/>
      <c r="F55" s="652"/>
      <c r="G55" s="652"/>
      <c r="H55" s="652"/>
      <c r="I55" s="653"/>
      <c r="J55" s="654"/>
    </row>
    <row r="56" spans="1:10" ht="31" x14ac:dyDescent="0.35">
      <c r="A56" s="621" t="s">
        <v>138</v>
      </c>
      <c r="B56" s="616" t="s">
        <v>101</v>
      </c>
      <c r="C56" s="690" t="s">
        <v>81</v>
      </c>
      <c r="D56" s="691" t="s">
        <v>131</v>
      </c>
      <c r="E56" s="690" t="s">
        <v>81</v>
      </c>
      <c r="F56" s="691" t="s">
        <v>102</v>
      </c>
      <c r="G56" s="690" t="s">
        <v>81</v>
      </c>
      <c r="H56" s="691" t="s">
        <v>92</v>
      </c>
      <c r="I56" s="616" t="s">
        <v>93</v>
      </c>
      <c r="J56" s="617" t="s">
        <v>79</v>
      </c>
    </row>
    <row r="57" spans="1:10" ht="16.899999999999999" customHeight="1" x14ac:dyDescent="0.35">
      <c r="A57" s="569"/>
      <c r="B57" s="570"/>
      <c r="C57" s="694"/>
      <c r="D57" s="695"/>
      <c r="E57" s="694"/>
      <c r="F57" s="695"/>
      <c r="G57" s="694"/>
      <c r="H57" s="695"/>
      <c r="I57" s="571">
        <f>PRODUCT(B57:H57)</f>
        <v>0</v>
      </c>
      <c r="J57" s="572"/>
    </row>
    <row r="58" spans="1:10" ht="16.899999999999999" customHeight="1" x14ac:dyDescent="0.35">
      <c r="A58" s="569"/>
      <c r="B58" s="570"/>
      <c r="C58" s="694"/>
      <c r="D58" s="695"/>
      <c r="E58" s="694"/>
      <c r="F58" s="695"/>
      <c r="G58" s="694"/>
      <c r="H58" s="695"/>
      <c r="I58" s="571">
        <f>PRODUCT(B58:H58)</f>
        <v>0</v>
      </c>
      <c r="J58" s="572"/>
    </row>
    <row r="59" spans="1:10" ht="16.899999999999999" customHeight="1" x14ac:dyDescent="0.35">
      <c r="A59" s="569"/>
      <c r="B59" s="570"/>
      <c r="C59" s="694"/>
      <c r="D59" s="695"/>
      <c r="E59" s="694"/>
      <c r="F59" s="695"/>
      <c r="G59" s="694"/>
      <c r="H59" s="695"/>
      <c r="I59" s="571">
        <f>PRODUCT(B59:H59)</f>
        <v>0</v>
      </c>
      <c r="J59" s="572"/>
    </row>
    <row r="60" spans="1:10" ht="16.899999999999999" customHeight="1" x14ac:dyDescent="0.35">
      <c r="A60" s="569"/>
      <c r="B60" s="570"/>
      <c r="C60" s="694"/>
      <c r="D60" s="695"/>
      <c r="E60" s="694"/>
      <c r="F60" s="695"/>
      <c r="G60" s="694"/>
      <c r="H60" s="695"/>
      <c r="I60" s="571">
        <f>PRODUCT(B60:H60)</f>
        <v>0</v>
      </c>
      <c r="J60" s="572"/>
    </row>
    <row r="61" spans="1:10" ht="16.899999999999999" customHeight="1" thickBot="1" x14ac:dyDescent="0.4">
      <c r="A61" s="573"/>
      <c r="B61" s="570"/>
      <c r="C61" s="696"/>
      <c r="D61" s="697"/>
      <c r="E61" s="696"/>
      <c r="F61" s="697"/>
      <c r="G61" s="696"/>
      <c r="H61" s="697"/>
      <c r="I61" s="571">
        <f>PRODUCT(B61:H61)</f>
        <v>0</v>
      </c>
      <c r="J61" s="572"/>
    </row>
    <row r="62" spans="1:10" s="568" customFormat="1" ht="16.899999999999999" customHeight="1" x14ac:dyDescent="0.35">
      <c r="A62" s="671"/>
      <c r="B62" s="672"/>
      <c r="C62" s="673"/>
      <c r="D62" s="673"/>
      <c r="E62" s="673"/>
      <c r="F62" s="673"/>
      <c r="G62" s="674"/>
      <c r="H62" s="618" t="s">
        <v>89</v>
      </c>
      <c r="I62" s="619">
        <f>SUM(I57:I61)</f>
        <v>0</v>
      </c>
      <c r="J62" s="620"/>
    </row>
    <row r="63" spans="1:10" s="557" customFormat="1" ht="16.899999999999999" customHeight="1" thickBot="1" x14ac:dyDescent="0.4">
      <c r="A63" s="651"/>
      <c r="B63" s="652"/>
      <c r="C63" s="652"/>
      <c r="D63" s="652"/>
      <c r="E63" s="652"/>
      <c r="F63" s="652"/>
      <c r="G63" s="652"/>
      <c r="H63" s="652"/>
      <c r="I63" s="653"/>
      <c r="J63" s="654"/>
    </row>
    <row r="64" spans="1:10" ht="31" x14ac:dyDescent="0.35">
      <c r="A64" s="621" t="s">
        <v>139</v>
      </c>
      <c r="B64" s="616" t="s">
        <v>101</v>
      </c>
      <c r="C64" s="690" t="s">
        <v>81</v>
      </c>
      <c r="D64" s="691" t="s">
        <v>131</v>
      </c>
      <c r="E64" s="690" t="s">
        <v>81</v>
      </c>
      <c r="F64" s="691" t="s">
        <v>102</v>
      </c>
      <c r="G64" s="690" t="s">
        <v>81</v>
      </c>
      <c r="H64" s="691" t="s">
        <v>92</v>
      </c>
      <c r="I64" s="616" t="s">
        <v>93</v>
      </c>
      <c r="J64" s="617" t="s">
        <v>79</v>
      </c>
    </row>
    <row r="65" spans="1:10" s="568" customFormat="1" ht="16.899999999999999" customHeight="1" x14ac:dyDescent="0.35">
      <c r="A65" s="569"/>
      <c r="B65" s="570"/>
      <c r="C65" s="694"/>
      <c r="D65" s="695"/>
      <c r="E65" s="694"/>
      <c r="F65" s="695"/>
      <c r="G65" s="694"/>
      <c r="H65" s="695"/>
      <c r="I65" s="571">
        <f>PRODUCT(B65:H65)</f>
        <v>0</v>
      </c>
      <c r="J65" s="572"/>
    </row>
    <row r="66" spans="1:10" ht="16.899999999999999" customHeight="1" x14ac:dyDescent="0.35">
      <c r="A66" s="569"/>
      <c r="B66" s="570"/>
      <c r="C66" s="694"/>
      <c r="D66" s="695"/>
      <c r="E66" s="694"/>
      <c r="F66" s="695"/>
      <c r="G66" s="694"/>
      <c r="H66" s="695"/>
      <c r="I66" s="571">
        <f>PRODUCT(B66:H66)</f>
        <v>0</v>
      </c>
      <c r="J66" s="572"/>
    </row>
    <row r="67" spans="1:10" ht="16.899999999999999" customHeight="1" x14ac:dyDescent="0.35">
      <c r="A67" s="569"/>
      <c r="B67" s="570"/>
      <c r="C67" s="694"/>
      <c r="D67" s="695"/>
      <c r="E67" s="694"/>
      <c r="F67" s="695"/>
      <c r="G67" s="694"/>
      <c r="H67" s="695"/>
      <c r="I67" s="571">
        <f>PRODUCT(B67:H67)</f>
        <v>0</v>
      </c>
      <c r="J67" s="572"/>
    </row>
    <row r="68" spans="1:10" ht="16.899999999999999" customHeight="1" x14ac:dyDescent="0.35">
      <c r="A68" s="569"/>
      <c r="B68" s="570"/>
      <c r="C68" s="694"/>
      <c r="D68" s="695"/>
      <c r="E68" s="694"/>
      <c r="F68" s="695"/>
      <c r="G68" s="694"/>
      <c r="H68" s="695"/>
      <c r="I68" s="571">
        <f>PRODUCT(B68:H68)</f>
        <v>0</v>
      </c>
      <c r="J68" s="572"/>
    </row>
    <row r="69" spans="1:10" ht="16.899999999999999" customHeight="1" thickBot="1" x14ac:dyDescent="0.4">
      <c r="A69" s="573"/>
      <c r="B69" s="570"/>
      <c r="C69" s="696"/>
      <c r="D69" s="697"/>
      <c r="E69" s="696"/>
      <c r="F69" s="697"/>
      <c r="G69" s="696"/>
      <c r="H69" s="697"/>
      <c r="I69" s="571">
        <f>PRODUCT(B69:H69)</f>
        <v>0</v>
      </c>
      <c r="J69" s="572"/>
    </row>
    <row r="70" spans="1:10" s="568" customFormat="1" ht="16.899999999999999" customHeight="1" x14ac:dyDescent="0.35">
      <c r="A70" s="671"/>
      <c r="B70" s="672"/>
      <c r="C70" s="673"/>
      <c r="D70" s="673"/>
      <c r="E70" s="673"/>
      <c r="F70" s="673"/>
      <c r="G70" s="674"/>
      <c r="H70" s="618" t="s">
        <v>89</v>
      </c>
      <c r="I70" s="619">
        <f>SUM(I65:I69)</f>
        <v>0</v>
      </c>
      <c r="J70" s="620"/>
    </row>
    <row r="71" spans="1:10" s="557" customFormat="1" ht="16.899999999999999" customHeight="1" thickBot="1" x14ac:dyDescent="0.4">
      <c r="A71" s="651"/>
      <c r="B71" s="652"/>
      <c r="C71" s="652"/>
      <c r="D71" s="652"/>
      <c r="E71" s="652"/>
      <c r="F71" s="652"/>
      <c r="G71" s="652"/>
      <c r="H71" s="652"/>
      <c r="I71" s="653"/>
      <c r="J71" s="654"/>
    </row>
    <row r="72" spans="1:10" ht="31" x14ac:dyDescent="0.35">
      <c r="A72" s="621" t="s">
        <v>140</v>
      </c>
      <c r="B72" s="616" t="s">
        <v>101</v>
      </c>
      <c r="C72" s="690" t="s">
        <v>81</v>
      </c>
      <c r="D72" s="691" t="s">
        <v>131</v>
      </c>
      <c r="E72" s="690" t="s">
        <v>81</v>
      </c>
      <c r="F72" s="691" t="s">
        <v>102</v>
      </c>
      <c r="G72" s="690" t="s">
        <v>81</v>
      </c>
      <c r="H72" s="691" t="s">
        <v>92</v>
      </c>
      <c r="I72" s="616" t="s">
        <v>93</v>
      </c>
      <c r="J72" s="617" t="s">
        <v>79</v>
      </c>
    </row>
    <row r="73" spans="1:10" s="568" customFormat="1" ht="16.899999999999999" customHeight="1" x14ac:dyDescent="0.35">
      <c r="A73" s="569"/>
      <c r="B73" s="570"/>
      <c r="C73" s="694"/>
      <c r="D73" s="695"/>
      <c r="E73" s="694"/>
      <c r="F73" s="695"/>
      <c r="G73" s="694"/>
      <c r="H73" s="695"/>
      <c r="I73" s="571">
        <f>PRODUCT(B73:H73)</f>
        <v>0</v>
      </c>
      <c r="J73" s="572"/>
    </row>
    <row r="74" spans="1:10" ht="16.899999999999999" customHeight="1" x14ac:dyDescent="0.35">
      <c r="A74" s="569"/>
      <c r="B74" s="570"/>
      <c r="C74" s="694"/>
      <c r="D74" s="695"/>
      <c r="E74" s="694"/>
      <c r="F74" s="695"/>
      <c r="G74" s="694"/>
      <c r="H74" s="695"/>
      <c r="I74" s="571">
        <f>PRODUCT(B74:H74)</f>
        <v>0</v>
      </c>
      <c r="J74" s="572"/>
    </row>
    <row r="75" spans="1:10" ht="16.899999999999999" customHeight="1" x14ac:dyDescent="0.35">
      <c r="A75" s="569"/>
      <c r="B75" s="570"/>
      <c r="C75" s="694"/>
      <c r="D75" s="695"/>
      <c r="E75" s="694"/>
      <c r="F75" s="695"/>
      <c r="G75" s="694"/>
      <c r="H75" s="695"/>
      <c r="I75" s="571">
        <f>PRODUCT(B75:H75)</f>
        <v>0</v>
      </c>
      <c r="J75" s="572"/>
    </row>
    <row r="76" spans="1:10" ht="16.899999999999999" customHeight="1" x14ac:dyDescent="0.35">
      <c r="A76" s="569"/>
      <c r="B76" s="570"/>
      <c r="C76" s="694"/>
      <c r="D76" s="695"/>
      <c r="E76" s="694"/>
      <c r="F76" s="695"/>
      <c r="G76" s="694"/>
      <c r="H76" s="695"/>
      <c r="I76" s="571">
        <f>PRODUCT(B76:H76)</f>
        <v>0</v>
      </c>
      <c r="J76" s="572"/>
    </row>
    <row r="77" spans="1:10" ht="16.899999999999999" customHeight="1" thickBot="1" x14ac:dyDescent="0.4">
      <c r="A77" s="573"/>
      <c r="B77" s="570"/>
      <c r="C77" s="696"/>
      <c r="D77" s="697"/>
      <c r="E77" s="696"/>
      <c r="F77" s="697"/>
      <c r="G77" s="696"/>
      <c r="H77" s="697"/>
      <c r="I77" s="571">
        <f>PRODUCT(B77:H77)</f>
        <v>0</v>
      </c>
      <c r="J77" s="572"/>
    </row>
    <row r="78" spans="1:10" s="568" customFormat="1" ht="16.899999999999999" customHeight="1" x14ac:dyDescent="0.35">
      <c r="A78" s="671"/>
      <c r="B78" s="672"/>
      <c r="C78" s="673"/>
      <c r="D78" s="673"/>
      <c r="E78" s="673"/>
      <c r="F78" s="673"/>
      <c r="G78" s="674"/>
      <c r="H78" s="618" t="s">
        <v>89</v>
      </c>
      <c r="I78" s="619">
        <f>SUM(I73:I77)</f>
        <v>0</v>
      </c>
      <c r="J78" s="620"/>
    </row>
    <row r="79" spans="1:10" s="557" customFormat="1" ht="16.899999999999999" customHeight="1" thickBot="1" x14ac:dyDescent="0.4">
      <c r="A79" s="651"/>
      <c r="B79" s="652"/>
      <c r="C79" s="652"/>
      <c r="D79" s="652"/>
      <c r="E79" s="652"/>
      <c r="F79" s="652"/>
      <c r="G79" s="652"/>
      <c r="H79" s="652"/>
      <c r="I79" s="653"/>
      <c r="J79" s="654"/>
    </row>
    <row r="80" spans="1:10" ht="31" x14ac:dyDescent="0.35">
      <c r="A80" s="621" t="s">
        <v>141</v>
      </c>
      <c r="B80" s="616" t="s">
        <v>101</v>
      </c>
      <c r="C80" s="690" t="s">
        <v>81</v>
      </c>
      <c r="D80" s="691" t="s">
        <v>131</v>
      </c>
      <c r="E80" s="690" t="s">
        <v>81</v>
      </c>
      <c r="F80" s="691" t="s">
        <v>102</v>
      </c>
      <c r="G80" s="690" t="s">
        <v>81</v>
      </c>
      <c r="H80" s="691" t="s">
        <v>92</v>
      </c>
      <c r="I80" s="616" t="s">
        <v>93</v>
      </c>
      <c r="J80" s="617" t="s">
        <v>79</v>
      </c>
    </row>
    <row r="81" spans="1:10" s="568" customFormat="1" ht="16.899999999999999" customHeight="1" x14ac:dyDescent="0.35">
      <c r="A81" s="569"/>
      <c r="B81" s="570"/>
      <c r="C81" s="694"/>
      <c r="D81" s="695"/>
      <c r="E81" s="694"/>
      <c r="F81" s="695"/>
      <c r="G81" s="694"/>
      <c r="H81" s="695"/>
      <c r="I81" s="711">
        <f>PRODUCT(B81:H81)</f>
        <v>0</v>
      </c>
      <c r="J81" s="572"/>
    </row>
    <row r="82" spans="1:10" ht="16.899999999999999" customHeight="1" x14ac:dyDescent="0.35">
      <c r="A82" s="569"/>
      <c r="B82" s="570"/>
      <c r="C82" s="694"/>
      <c r="D82" s="695"/>
      <c r="E82" s="694"/>
      <c r="F82" s="695"/>
      <c r="G82" s="694"/>
      <c r="H82" s="695"/>
      <c r="I82" s="711">
        <f>PRODUCT(B82:H82)</f>
        <v>0</v>
      </c>
      <c r="J82" s="572"/>
    </row>
    <row r="83" spans="1:10" ht="16.899999999999999" customHeight="1" x14ac:dyDescent="0.35">
      <c r="A83" s="569"/>
      <c r="B83" s="570"/>
      <c r="C83" s="694"/>
      <c r="D83" s="695"/>
      <c r="E83" s="694"/>
      <c r="F83" s="695"/>
      <c r="G83" s="694"/>
      <c r="H83" s="695"/>
      <c r="I83" s="711">
        <f>PRODUCT(B83:H83)</f>
        <v>0</v>
      </c>
      <c r="J83" s="572"/>
    </row>
    <row r="84" spans="1:10" ht="16.899999999999999" customHeight="1" x14ac:dyDescent="0.35">
      <c r="A84" s="569"/>
      <c r="B84" s="570"/>
      <c r="C84" s="694"/>
      <c r="D84" s="695"/>
      <c r="E84" s="694"/>
      <c r="F84" s="695"/>
      <c r="G84" s="694"/>
      <c r="H84" s="695"/>
      <c r="I84" s="711">
        <f>PRODUCT(B84:H84)</f>
        <v>0</v>
      </c>
      <c r="J84" s="572"/>
    </row>
    <row r="85" spans="1:10" ht="16.899999999999999" customHeight="1" thickBot="1" x14ac:dyDescent="0.4">
      <c r="A85" s="573"/>
      <c r="B85" s="570"/>
      <c r="C85" s="696"/>
      <c r="D85" s="697"/>
      <c r="E85" s="696"/>
      <c r="F85" s="697"/>
      <c r="G85" s="696"/>
      <c r="H85" s="697"/>
      <c r="I85" s="711">
        <f>PRODUCT(B85:H85)</f>
        <v>0</v>
      </c>
      <c r="J85" s="572"/>
    </row>
    <row r="86" spans="1:10" s="568" customFormat="1" ht="16.899999999999999" customHeight="1" x14ac:dyDescent="0.35">
      <c r="A86" s="671"/>
      <c r="B86" s="672"/>
      <c r="C86" s="673"/>
      <c r="D86" s="673"/>
      <c r="E86" s="673"/>
      <c r="F86" s="673"/>
      <c r="G86" s="674"/>
      <c r="H86" s="618" t="s">
        <v>89</v>
      </c>
      <c r="I86" s="712">
        <f>SUM(I81:I85)</f>
        <v>0</v>
      </c>
      <c r="J86" s="620"/>
    </row>
    <row r="87" spans="1:10" s="557" customFormat="1" ht="16.899999999999999" customHeight="1" x14ac:dyDescent="0.35">
      <c r="A87" s="651"/>
      <c r="B87" s="652"/>
      <c r="C87" s="652"/>
      <c r="D87" s="652"/>
      <c r="E87" s="652"/>
      <c r="F87" s="652"/>
      <c r="G87" s="652"/>
      <c r="H87" s="652"/>
      <c r="I87" s="713"/>
      <c r="J87" s="654"/>
    </row>
    <row r="88" spans="1:10" s="581" customFormat="1" ht="16.899999999999999" customHeight="1" x14ac:dyDescent="0.35">
      <c r="A88" s="671"/>
      <c r="B88" s="672"/>
      <c r="C88" s="673"/>
      <c r="D88" s="673"/>
      <c r="E88" s="673"/>
      <c r="F88" s="673"/>
      <c r="G88" s="674"/>
      <c r="H88" s="622" t="s">
        <v>142</v>
      </c>
      <c r="I88" s="714">
        <f>+I46+I54+I62+I70+I78+I86</f>
        <v>52200</v>
      </c>
      <c r="J88" s="623"/>
    </row>
    <row r="89" spans="1:10" s="557" customFormat="1" ht="16.899999999999999" customHeight="1" x14ac:dyDescent="0.35">
      <c r="A89" s="651"/>
      <c r="B89" s="652"/>
      <c r="C89" s="652"/>
      <c r="D89" s="652"/>
      <c r="E89" s="652"/>
      <c r="F89" s="652"/>
      <c r="G89" s="652"/>
      <c r="H89" s="652"/>
      <c r="I89" s="713"/>
      <c r="J89" s="654"/>
    </row>
    <row r="90" spans="1:10" ht="16.899999999999999" customHeight="1" x14ac:dyDescent="0.35">
      <c r="A90" s="626" t="s">
        <v>143</v>
      </c>
      <c r="B90" s="627"/>
      <c r="C90" s="627"/>
      <c r="D90" s="627"/>
      <c r="E90" s="627"/>
      <c r="F90" s="627"/>
      <c r="G90" s="627"/>
      <c r="H90" s="627"/>
      <c r="I90" s="715"/>
      <c r="J90" s="628"/>
    </row>
    <row r="91" spans="1:10" ht="77.5" x14ac:dyDescent="0.35">
      <c r="A91" s="703" t="s">
        <v>144</v>
      </c>
      <c r="B91" s="725">
        <f>I17+I25+I33+I88</f>
        <v>244520</v>
      </c>
      <c r="C91" s="704"/>
      <c r="D91" s="704"/>
      <c r="E91" s="704"/>
      <c r="F91" s="704"/>
      <c r="G91" s="704"/>
      <c r="H91" s="726">
        <v>0.1</v>
      </c>
      <c r="I91" s="721">
        <f>PRODUCT(B91:H91)</f>
        <v>24452</v>
      </c>
      <c r="J91" s="727" t="s">
        <v>302</v>
      </c>
    </row>
    <row r="92" spans="1:10" x14ac:dyDescent="0.35">
      <c r="A92" s="574"/>
      <c r="B92" s="575"/>
      <c r="C92" s="576"/>
      <c r="D92" s="576"/>
      <c r="E92" s="576"/>
      <c r="F92" s="576"/>
      <c r="G92" s="576"/>
      <c r="H92" s="577"/>
      <c r="I92" s="716"/>
      <c r="J92" s="578"/>
    </row>
    <row r="93" spans="1:10" x14ac:dyDescent="0.35">
      <c r="A93" s="676"/>
      <c r="B93" s="677"/>
      <c r="C93" s="678"/>
      <c r="D93" s="678"/>
      <c r="E93" s="678"/>
      <c r="F93" s="678"/>
      <c r="G93" s="678"/>
      <c r="H93" s="576"/>
      <c r="I93" s="716"/>
      <c r="J93" s="578"/>
    </row>
    <row r="94" spans="1:10" s="557" customFormat="1" ht="16.899999999999999" customHeight="1" x14ac:dyDescent="0.35">
      <c r="A94" s="679"/>
      <c r="B94" s="680"/>
      <c r="C94" s="680"/>
      <c r="D94" s="680"/>
      <c r="E94" s="680"/>
      <c r="F94" s="680"/>
      <c r="G94" s="681"/>
      <c r="H94" s="675" t="s">
        <v>145</v>
      </c>
      <c r="I94" s="717">
        <f>SUM(I91:I93)</f>
        <v>24452</v>
      </c>
      <c r="J94" s="629"/>
    </row>
    <row r="95" spans="1:10" s="557" customFormat="1" ht="16.899999999999999" customHeight="1" x14ac:dyDescent="0.35">
      <c r="A95" s="651"/>
      <c r="B95" s="652"/>
      <c r="C95" s="652"/>
      <c r="D95" s="652"/>
      <c r="E95" s="652"/>
      <c r="F95" s="652"/>
      <c r="G95" s="652"/>
      <c r="H95" s="652"/>
      <c r="I95" s="713"/>
      <c r="J95" s="654"/>
    </row>
    <row r="96" spans="1:10" s="568" customFormat="1" ht="16.899999999999999" customHeight="1" x14ac:dyDescent="0.35">
      <c r="A96" s="682"/>
      <c r="B96" s="683"/>
      <c r="C96" s="683"/>
      <c r="D96" s="683"/>
      <c r="E96" s="683"/>
      <c r="F96" s="683"/>
      <c r="G96" s="683"/>
      <c r="H96" s="684" t="s">
        <v>146</v>
      </c>
      <c r="I96" s="718">
        <f>I17+I25+I33+I88+I94</f>
        <v>268972</v>
      </c>
      <c r="J96" s="582"/>
    </row>
    <row r="97" spans="2:10" s="568" customFormat="1" ht="16.899999999999999" customHeight="1" x14ac:dyDescent="0.35">
      <c r="B97" s="583"/>
      <c r="C97" s="583"/>
      <c r="D97" s="583"/>
      <c r="E97" s="583"/>
      <c r="F97" s="583"/>
      <c r="G97" s="583"/>
      <c r="H97" s="583"/>
      <c r="I97" s="584"/>
      <c r="J97" s="585"/>
    </row>
  </sheetData>
  <mergeCells count="55">
    <mergeCell ref="B32:D32"/>
    <mergeCell ref="G28:H28"/>
    <mergeCell ref="E28:F28"/>
    <mergeCell ref="E30:F30"/>
    <mergeCell ref="G30:H30"/>
    <mergeCell ref="E31:F31"/>
    <mergeCell ref="G31:H31"/>
    <mergeCell ref="E32:F32"/>
    <mergeCell ref="G32:H32"/>
    <mergeCell ref="B28:D28"/>
    <mergeCell ref="B29:D29"/>
    <mergeCell ref="B30:D30"/>
    <mergeCell ref="B31:D31"/>
    <mergeCell ref="E29:F29"/>
    <mergeCell ref="G29:H29"/>
    <mergeCell ref="E22:F22"/>
    <mergeCell ref="G22:H22"/>
    <mergeCell ref="G14:H14"/>
    <mergeCell ref="G15:H15"/>
    <mergeCell ref="G16:H16"/>
    <mergeCell ref="E19:F19"/>
    <mergeCell ref="E20:F20"/>
    <mergeCell ref="B16:D16"/>
    <mergeCell ref="G12:H12"/>
    <mergeCell ref="G13:H13"/>
    <mergeCell ref="E21:F21"/>
    <mergeCell ref="G19:H19"/>
    <mergeCell ref="G20:H20"/>
    <mergeCell ref="G21:H21"/>
    <mergeCell ref="B21:D21"/>
    <mergeCell ref="A1:J1"/>
    <mergeCell ref="A9:A10"/>
    <mergeCell ref="B9:H9"/>
    <mergeCell ref="I9:I10"/>
    <mergeCell ref="J9:J10"/>
    <mergeCell ref="A2:J2"/>
    <mergeCell ref="B3:J3"/>
    <mergeCell ref="B10:D10"/>
    <mergeCell ref="G10:H10"/>
    <mergeCell ref="E27:F27"/>
    <mergeCell ref="G27:H27"/>
    <mergeCell ref="B12:D12"/>
    <mergeCell ref="B13:D13"/>
    <mergeCell ref="B14:D14"/>
    <mergeCell ref="B22:D22"/>
    <mergeCell ref="B23:D23"/>
    <mergeCell ref="B27:D27"/>
    <mergeCell ref="B24:D24"/>
    <mergeCell ref="G24:H24"/>
    <mergeCell ref="B19:D19"/>
    <mergeCell ref="B20:D20"/>
    <mergeCell ref="E23:F23"/>
    <mergeCell ref="G23:H23"/>
    <mergeCell ref="E24:F24"/>
    <mergeCell ref="B15:D15"/>
  </mergeCells>
  <phoneticPr fontId="37" type="noConversion"/>
  <conditionalFormatting sqref="F93">
    <cfRule type="dataBar" priority="17">
      <dataBar>
        <cfvo type="min"/>
        <cfvo type="max"/>
        <color rgb="FF638EC6"/>
      </dataBar>
    </cfRule>
  </conditionalFormatting>
  <conditionalFormatting sqref="F91:F92">
    <cfRule type="dataBar" priority="3">
      <dataBar>
        <cfvo type="min"/>
        <cfvo type="max"/>
        <color rgb="FF638EC6"/>
      </dataBar>
    </cfRule>
  </conditionalFormatting>
  <dataValidations disablePrompts="1" count="4">
    <dataValidation type="list" allowBlank="1" showInputMessage="1" showErrorMessage="1" error="Please Use Dropdown Only" sqref="C96:C97 G96:G97 E96:E97" xr:uid="{00000000-0002-0000-0000-000000000000}">
      <formula1>jlhunit</formula1>
    </dataValidation>
    <dataValidation type="list" allowBlank="1" showInputMessage="1" showErrorMessage="1" error="Please Use Dropdown Only" sqref="H96:H97" xr:uid="{00000000-0002-0000-0000-000002000000}">
      <formula1>qtt</formula1>
    </dataValidation>
    <dataValidation type="list" errorStyle="warning" allowBlank="1" showInputMessage="1" showErrorMessage="1" error="Please Use Dropdown Only" sqref="D96:D97" xr:uid="{00000000-0002-0000-0000-000003000000}">
      <formula1>Staff</formula1>
    </dataValidation>
    <dataValidation type="list" allowBlank="1" showInputMessage="1" showErrorMessage="1" error="Please Use Dropdown Only" sqref="F97 H96" xr:uid="{00000000-0002-0000-0000-000004000000}">
      <formula1>Utt</formula1>
    </dataValidation>
  </dataValidations>
  <printOptions horizontalCentered="1"/>
  <pageMargins left="0" right="0" top="0.196850393700787" bottom="0.196850393700787" header="0.15748031496063" footer="0.15748031496063"/>
  <pageSetup paperSize="9" scale="60" orientation="landscape" cellComments="asDisplayed"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3D772-A3C6-487E-806E-9F0510DF46A0}">
  <dimension ref="A1:J24"/>
  <sheetViews>
    <sheetView zoomScale="85" zoomScaleNormal="85" workbookViewId="0">
      <pane xSplit="3" ySplit="2" topLeftCell="D3" activePane="bottomRight" state="frozen"/>
      <selection pane="topRight" activeCell="D1" sqref="D1"/>
      <selection pane="bottomLeft" activeCell="A3" sqref="A3"/>
      <selection pane="bottomRight" activeCell="C11" sqref="C11"/>
    </sheetView>
  </sheetViews>
  <sheetFormatPr defaultColWidth="8.7265625" defaultRowHeight="14.5" x14ac:dyDescent="0.35"/>
  <cols>
    <col min="1" max="1" width="2.7265625" style="35" customWidth="1"/>
    <col min="2" max="2" width="29.7265625" style="35" customWidth="1"/>
    <col min="3" max="3" width="17.1796875" style="514" customWidth="1"/>
    <col min="4" max="4" width="10.7265625" style="515" customWidth="1"/>
    <col min="5" max="5" width="10.7265625" style="35" customWidth="1"/>
    <col min="6" max="6" width="14.453125" style="515" customWidth="1"/>
    <col min="7" max="7" width="11" style="35" customWidth="1"/>
    <col min="8" max="8" width="13.26953125" style="553" customWidth="1"/>
    <col min="9" max="9" width="12.54296875" style="554" customWidth="1"/>
    <col min="10" max="10" width="10.1796875" style="35" bestFit="1" customWidth="1"/>
    <col min="11" max="16384" width="8.7265625" style="35"/>
  </cols>
  <sheetData>
    <row r="1" spans="1:10" ht="24.4" customHeight="1" x14ac:dyDescent="0.35">
      <c r="A1" s="516"/>
      <c r="B1" s="517" t="s">
        <v>147</v>
      </c>
      <c r="C1" s="518"/>
      <c r="D1" s="519"/>
      <c r="E1" s="516"/>
      <c r="F1" s="519"/>
      <c r="G1" s="516"/>
      <c r="H1" s="520"/>
      <c r="I1" s="521"/>
      <c r="J1" s="516"/>
    </row>
    <row r="2" spans="1:10" s="526" customFormat="1" ht="26.65" customHeight="1" x14ac:dyDescent="0.35">
      <c r="A2" s="522"/>
      <c r="B2" s="523" t="s">
        <v>148</v>
      </c>
      <c r="C2" s="523" t="s">
        <v>149</v>
      </c>
      <c r="D2" s="523" t="s">
        <v>150</v>
      </c>
      <c r="E2" s="523" t="s">
        <v>151</v>
      </c>
      <c r="F2" s="523" t="s">
        <v>152</v>
      </c>
      <c r="G2" s="523" t="s">
        <v>153</v>
      </c>
      <c r="H2" s="524" t="s">
        <v>154</v>
      </c>
      <c r="I2" s="525" t="s">
        <v>155</v>
      </c>
      <c r="J2" s="522"/>
    </row>
    <row r="3" spans="1:10" s="514" customFormat="1" ht="44.65" customHeight="1" x14ac:dyDescent="0.35">
      <c r="A3" s="518"/>
      <c r="B3" s="527" t="s">
        <v>156</v>
      </c>
      <c r="C3" s="528" t="s">
        <v>157</v>
      </c>
      <c r="D3" s="529">
        <v>5</v>
      </c>
      <c r="E3" s="530">
        <v>20000</v>
      </c>
      <c r="F3" s="529">
        <v>2</v>
      </c>
      <c r="G3" s="531">
        <v>25</v>
      </c>
      <c r="H3" s="530">
        <f>PRODUCT(D3:G3)</f>
        <v>5000000</v>
      </c>
      <c r="I3" s="532">
        <f>H3/14000</f>
        <v>357.14285714285717</v>
      </c>
      <c r="J3" s="533"/>
    </row>
    <row r="4" spans="1:10" s="514" customFormat="1" ht="45.4" customHeight="1" x14ac:dyDescent="0.35">
      <c r="A4" s="518"/>
      <c r="B4" s="527" t="s">
        <v>158</v>
      </c>
      <c r="C4" s="528" t="s">
        <v>159</v>
      </c>
      <c r="D4" s="529">
        <v>5</v>
      </c>
      <c r="E4" s="530">
        <v>50000</v>
      </c>
      <c r="F4" s="529">
        <v>2</v>
      </c>
      <c r="G4" s="531">
        <v>25</v>
      </c>
      <c r="H4" s="530">
        <f>PRODUCT(D4:G4)</f>
        <v>12500000</v>
      </c>
      <c r="I4" s="532">
        <f>H4/14000</f>
        <v>892.85714285714289</v>
      </c>
      <c r="J4" s="518"/>
    </row>
    <row r="5" spans="1:10" s="514" customFormat="1" ht="46.15" customHeight="1" x14ac:dyDescent="0.35">
      <c r="A5" s="518"/>
      <c r="B5" s="527" t="s">
        <v>160</v>
      </c>
      <c r="C5" s="528" t="s">
        <v>161</v>
      </c>
      <c r="D5" s="529">
        <v>6</v>
      </c>
      <c r="E5" s="530">
        <v>275000</v>
      </c>
      <c r="F5" s="529">
        <v>2</v>
      </c>
      <c r="G5" s="531">
        <v>30</v>
      </c>
      <c r="H5" s="530">
        <f>PRODUCT(D5:G5)</f>
        <v>99000000</v>
      </c>
      <c r="I5" s="532">
        <f>H5/14000</f>
        <v>7071.4285714285716</v>
      </c>
      <c r="J5" s="518"/>
    </row>
    <row r="6" spans="1:10" s="514" customFormat="1" ht="32.65" customHeight="1" x14ac:dyDescent="0.35">
      <c r="A6" s="518"/>
      <c r="B6" s="527" t="s">
        <v>162</v>
      </c>
      <c r="C6" s="528" t="s">
        <v>163</v>
      </c>
      <c r="D6" s="529"/>
      <c r="E6" s="530">
        <v>500000</v>
      </c>
      <c r="F6" s="529">
        <v>12</v>
      </c>
      <c r="G6" s="531"/>
      <c r="H6" s="530">
        <f>PRODUCT(D6:G6)</f>
        <v>6000000</v>
      </c>
      <c r="I6" s="532">
        <f>H6/14000</f>
        <v>428.57142857142856</v>
      </c>
      <c r="J6" s="518"/>
    </row>
    <row r="7" spans="1:10" s="514" customFormat="1" ht="63" customHeight="1" x14ac:dyDescent="0.35">
      <c r="A7" s="518"/>
      <c r="B7" s="527" t="s">
        <v>164</v>
      </c>
      <c r="C7" s="528" t="s">
        <v>165</v>
      </c>
      <c r="D7" s="529"/>
      <c r="E7" s="530">
        <v>2000000</v>
      </c>
      <c r="F7" s="529">
        <v>12</v>
      </c>
      <c r="G7" s="531">
        <v>3</v>
      </c>
      <c r="H7" s="534">
        <f>SUM((PRODUCT(D7:G7)+6000000))</f>
        <v>78000000</v>
      </c>
      <c r="I7" s="532">
        <f>H7/14000</f>
        <v>5571.4285714285716</v>
      </c>
      <c r="J7" s="518"/>
    </row>
    <row r="8" spans="1:10" s="541" customFormat="1" ht="23.65" customHeight="1" x14ac:dyDescent="0.35">
      <c r="A8" s="535"/>
      <c r="B8" s="536"/>
      <c r="C8" s="537"/>
      <c r="D8" s="537"/>
      <c r="E8" s="538"/>
      <c r="F8" s="537"/>
      <c r="G8" s="539" t="s">
        <v>166</v>
      </c>
      <c r="H8" s="524">
        <f>SUM(H3:H7)</f>
        <v>200500000</v>
      </c>
      <c r="I8" s="540">
        <f>SUM(I3:I7)</f>
        <v>14321.428571428572</v>
      </c>
      <c r="J8" s="535"/>
    </row>
    <row r="9" spans="1:10" ht="7.5" customHeight="1" x14ac:dyDescent="0.35">
      <c r="A9" s="516"/>
      <c r="B9" s="516"/>
      <c r="C9" s="518"/>
      <c r="D9" s="519"/>
      <c r="E9" s="516"/>
      <c r="F9" s="519"/>
      <c r="G9" s="516"/>
      <c r="H9" s="520"/>
      <c r="I9" s="521"/>
      <c r="J9" s="516"/>
    </row>
    <row r="10" spans="1:10" x14ac:dyDescent="0.35">
      <c r="A10" s="516"/>
      <c r="B10" s="516"/>
      <c r="C10" s="518"/>
      <c r="D10" s="519"/>
      <c r="E10" s="796" t="s">
        <v>167</v>
      </c>
      <c r="F10" s="796"/>
      <c r="G10" s="796"/>
      <c r="H10" s="796"/>
      <c r="I10" s="796"/>
      <c r="J10" s="516"/>
    </row>
    <row r="11" spans="1:10" ht="27.4" customHeight="1" x14ac:dyDescent="0.35">
      <c r="A11" s="516"/>
      <c r="B11" s="516"/>
      <c r="C11" s="518"/>
      <c r="D11" s="519"/>
      <c r="E11" s="542" t="s">
        <v>168</v>
      </c>
      <c r="F11" s="543" t="s">
        <v>169</v>
      </c>
      <c r="G11" s="543" t="s">
        <v>170</v>
      </c>
      <c r="H11" s="543" t="s">
        <v>171</v>
      </c>
      <c r="I11" s="543" t="s">
        <v>155</v>
      </c>
      <c r="J11" s="516"/>
    </row>
    <row r="12" spans="1:10" x14ac:dyDescent="0.35">
      <c r="A12" s="516"/>
      <c r="B12" s="516"/>
      <c r="C12" s="518"/>
      <c r="D12" s="519"/>
      <c r="E12" s="797" t="s">
        <v>172</v>
      </c>
      <c r="F12" s="798"/>
      <c r="G12" s="798"/>
      <c r="H12" s="798"/>
      <c r="I12" s="798"/>
      <c r="J12" s="516"/>
    </row>
    <row r="13" spans="1:10" x14ac:dyDescent="0.35">
      <c r="A13" s="516"/>
      <c r="B13" s="516"/>
      <c r="C13" s="518"/>
      <c r="D13" s="519"/>
      <c r="E13" s="544">
        <v>0.75</v>
      </c>
      <c r="F13" s="545">
        <v>3000000</v>
      </c>
      <c r="G13" s="546">
        <v>12</v>
      </c>
      <c r="H13" s="547">
        <f>PRODUCT(E13:G13)</f>
        <v>27000000</v>
      </c>
      <c r="I13" s="548">
        <f>H13/14000</f>
        <v>1928.5714285714287</v>
      </c>
      <c r="J13" s="516"/>
    </row>
    <row r="14" spans="1:10" x14ac:dyDescent="0.35">
      <c r="A14" s="516"/>
      <c r="B14" s="516"/>
      <c r="C14" s="518"/>
      <c r="D14" s="519"/>
      <c r="E14" s="544">
        <v>0.75</v>
      </c>
      <c r="F14" s="545">
        <v>2500000</v>
      </c>
      <c r="G14" s="546">
        <v>12</v>
      </c>
      <c r="H14" s="547">
        <f>PRODUCT(E14:G14)</f>
        <v>22500000</v>
      </c>
      <c r="I14" s="548">
        <f>H14/14000</f>
        <v>1607.1428571428571</v>
      </c>
      <c r="J14" s="516"/>
    </row>
    <row r="15" spans="1:10" x14ac:dyDescent="0.35">
      <c r="A15" s="516"/>
      <c r="B15" s="516"/>
      <c r="C15" s="518"/>
      <c r="D15" s="519"/>
      <c r="E15" s="544">
        <v>0.75</v>
      </c>
      <c r="F15" s="545">
        <v>2500000</v>
      </c>
      <c r="G15" s="546">
        <v>12</v>
      </c>
      <c r="H15" s="547">
        <f>PRODUCT(E15:G15)</f>
        <v>22500000</v>
      </c>
      <c r="I15" s="548">
        <f>H15/14000</f>
        <v>1607.1428571428571</v>
      </c>
      <c r="J15" s="516"/>
    </row>
    <row r="16" spans="1:10" x14ac:dyDescent="0.35">
      <c r="A16" s="516"/>
      <c r="B16" s="516"/>
      <c r="C16" s="518"/>
      <c r="D16" s="519"/>
      <c r="E16" s="799" t="s">
        <v>173</v>
      </c>
      <c r="F16" s="799"/>
      <c r="G16" s="799"/>
      <c r="H16" s="549">
        <f>SUM(H13:H15)</f>
        <v>72000000</v>
      </c>
      <c r="I16" s="550">
        <f>SUM(I13:I15)</f>
        <v>5142.8571428571431</v>
      </c>
      <c r="J16" s="516"/>
    </row>
    <row r="17" spans="1:10" x14ac:dyDescent="0.35">
      <c r="A17" s="516"/>
      <c r="B17" s="516"/>
      <c r="C17" s="518"/>
      <c r="D17" s="519"/>
      <c r="E17" s="800" t="s">
        <v>174</v>
      </c>
      <c r="F17" s="800"/>
      <c r="G17" s="800"/>
      <c r="H17" s="800"/>
      <c r="I17" s="800"/>
      <c r="J17" s="516"/>
    </row>
    <row r="18" spans="1:10" x14ac:dyDescent="0.35">
      <c r="A18" s="516"/>
      <c r="B18" s="516"/>
      <c r="C18" s="518"/>
      <c r="D18" s="519"/>
      <c r="E18" s="544">
        <v>0.75</v>
      </c>
      <c r="F18" s="545">
        <v>3000000</v>
      </c>
      <c r="G18" s="546">
        <v>1</v>
      </c>
      <c r="H18" s="547">
        <f>PRODUCT(E18:G18)</f>
        <v>2250000</v>
      </c>
      <c r="I18" s="548">
        <f>H18/14000</f>
        <v>160.71428571428572</v>
      </c>
      <c r="J18" s="516"/>
    </row>
    <row r="19" spans="1:10" x14ac:dyDescent="0.35">
      <c r="A19" s="516"/>
      <c r="B19" s="516"/>
      <c r="C19" s="518"/>
      <c r="D19" s="519"/>
      <c r="E19" s="544">
        <v>0.75</v>
      </c>
      <c r="F19" s="545">
        <v>2500000</v>
      </c>
      <c r="G19" s="546">
        <v>1</v>
      </c>
      <c r="H19" s="547">
        <f>PRODUCT(E19:G19)</f>
        <v>1875000</v>
      </c>
      <c r="I19" s="548">
        <f>H19/14000</f>
        <v>133.92857142857142</v>
      </c>
      <c r="J19" s="516"/>
    </row>
    <row r="20" spans="1:10" x14ac:dyDescent="0.35">
      <c r="A20" s="516"/>
      <c r="B20" s="516"/>
      <c r="C20" s="518"/>
      <c r="D20" s="519"/>
      <c r="E20" s="544">
        <v>0.75</v>
      </c>
      <c r="F20" s="545">
        <v>2500000</v>
      </c>
      <c r="G20" s="546">
        <v>1</v>
      </c>
      <c r="H20" s="547">
        <f>PRODUCT(E20:G20)</f>
        <v>1875000</v>
      </c>
      <c r="I20" s="548">
        <f>H20/14000</f>
        <v>133.92857142857142</v>
      </c>
      <c r="J20" s="516"/>
    </row>
    <row r="21" spans="1:10" x14ac:dyDescent="0.35">
      <c r="A21" s="516"/>
      <c r="B21" s="516"/>
      <c r="C21" s="518"/>
      <c r="D21" s="519"/>
      <c r="E21" s="799" t="s">
        <v>173</v>
      </c>
      <c r="F21" s="799"/>
      <c r="G21" s="799"/>
      <c r="H21" s="549">
        <f>SUM(H18:H20)</f>
        <v>6000000</v>
      </c>
      <c r="I21" s="550">
        <f>SUM(I18:I20)</f>
        <v>428.57142857142856</v>
      </c>
      <c r="J21" s="516"/>
    </row>
    <row r="22" spans="1:10" ht="20.65" customHeight="1" x14ac:dyDescent="0.35">
      <c r="A22" s="516"/>
      <c r="B22" s="516"/>
      <c r="C22" s="518"/>
      <c r="D22" s="519"/>
      <c r="E22" s="795" t="s">
        <v>175</v>
      </c>
      <c r="F22" s="795"/>
      <c r="G22" s="795"/>
      <c r="H22" s="551">
        <f>+H16+H21</f>
        <v>78000000</v>
      </c>
      <c r="I22" s="552">
        <f>SUM(I19:I21)</f>
        <v>696.42857142857133</v>
      </c>
      <c r="J22" s="516"/>
    </row>
    <row r="23" spans="1:10" x14ac:dyDescent="0.35">
      <c r="A23" s="516"/>
      <c r="B23" s="516"/>
      <c r="C23" s="518"/>
      <c r="D23" s="519"/>
      <c r="E23" s="516"/>
      <c r="F23" s="519"/>
      <c r="G23" s="516"/>
      <c r="H23" s="520"/>
      <c r="I23" s="521"/>
      <c r="J23" s="516"/>
    </row>
    <row r="24" spans="1:10" x14ac:dyDescent="0.35">
      <c r="A24" s="516"/>
      <c r="E24" s="516"/>
      <c r="F24" s="519"/>
      <c r="G24" s="516"/>
      <c r="H24" s="520"/>
      <c r="I24" s="521"/>
      <c r="J24" s="516"/>
    </row>
  </sheetData>
  <mergeCells count="6">
    <mergeCell ref="E22:G22"/>
    <mergeCell ref="E10:I10"/>
    <mergeCell ref="E12:I12"/>
    <mergeCell ref="E16:G16"/>
    <mergeCell ref="E17:I17"/>
    <mergeCell ref="E21:G21"/>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D104"/>
  <sheetViews>
    <sheetView zoomScale="85" zoomScaleNormal="85" workbookViewId="0">
      <pane xSplit="7" ySplit="10" topLeftCell="H11" activePane="bottomRight" state="frozen"/>
      <selection pane="topRight" activeCell="H1" sqref="H1"/>
      <selection pane="bottomLeft" activeCell="A11" sqref="A11"/>
      <selection pane="bottomRight" activeCell="A3" sqref="A3"/>
    </sheetView>
  </sheetViews>
  <sheetFormatPr defaultColWidth="9.26953125" defaultRowHeight="14.5" x14ac:dyDescent="0.35"/>
  <cols>
    <col min="1" max="1" width="14.26953125" style="1" customWidth="1"/>
    <col min="2" max="2" width="20.453125" style="1" customWidth="1"/>
    <col min="3" max="3" width="18.54296875" style="1" customWidth="1"/>
    <col min="4" max="4" width="11" style="1" customWidth="1"/>
    <col min="5" max="5" width="4.453125" style="1" customWidth="1"/>
    <col min="6" max="6" width="7.54296875" style="1" customWidth="1"/>
    <col min="7" max="7" width="4.453125" style="1" customWidth="1"/>
    <col min="8" max="8" width="9.54296875" style="1" customWidth="1"/>
    <col min="9" max="9" width="4" style="1" customWidth="1"/>
    <col min="10" max="10" width="7.453125" style="1" customWidth="1"/>
    <col min="11" max="11" width="5.54296875" style="1" bestFit="1" customWidth="1"/>
    <col min="12" max="12" width="9.26953125" style="1"/>
    <col min="13" max="13" width="12.453125" style="1" customWidth="1"/>
    <col min="14" max="14" width="11.453125" style="219" customWidth="1"/>
    <col min="15" max="15" width="15" style="1" customWidth="1"/>
    <col min="16" max="16" width="34.453125" style="156" customWidth="1"/>
    <col min="17" max="17" width="2.453125" style="157" customWidth="1"/>
    <col min="18" max="21" width="12.54296875" style="162" customWidth="1"/>
    <col min="22" max="22" width="13.54296875" style="163" customWidth="1"/>
    <col min="23" max="23" width="2" style="1" customWidth="1"/>
    <col min="24" max="16384" width="9.26953125" style="1"/>
  </cols>
  <sheetData>
    <row r="1" spans="1:23" s="172" customFormat="1" ht="36" customHeight="1" x14ac:dyDescent="0.35">
      <c r="A1" s="817" t="s">
        <v>176</v>
      </c>
      <c r="B1" s="817"/>
      <c r="C1" s="817"/>
      <c r="D1" s="817"/>
      <c r="E1" s="817"/>
      <c r="F1" s="817"/>
      <c r="G1" s="817"/>
      <c r="H1" s="817"/>
      <c r="I1" s="817"/>
      <c r="J1" s="817"/>
      <c r="K1" s="817"/>
      <c r="L1" s="817"/>
      <c r="M1" s="817"/>
      <c r="N1" s="817"/>
      <c r="O1" s="817"/>
      <c r="P1" s="817"/>
      <c r="Q1" s="169"/>
      <c r="R1" s="170"/>
      <c r="S1" s="170"/>
      <c r="T1" s="170"/>
      <c r="U1" s="170"/>
      <c r="V1" s="171"/>
      <c r="W1" s="168"/>
    </row>
    <row r="2" spans="1:23" s="172" customFormat="1" ht="24" customHeight="1" x14ac:dyDescent="0.35">
      <c r="A2" s="818" t="s">
        <v>177</v>
      </c>
      <c r="B2" s="818"/>
      <c r="C2" s="818"/>
      <c r="D2" s="818"/>
      <c r="E2" s="818"/>
      <c r="F2" s="818"/>
      <c r="G2" s="818"/>
      <c r="H2" s="818"/>
      <c r="I2" s="818"/>
      <c r="J2" s="818"/>
      <c r="K2" s="818"/>
      <c r="L2" s="818"/>
      <c r="M2" s="818"/>
      <c r="N2" s="818"/>
      <c r="O2" s="818"/>
      <c r="P2" s="818"/>
      <c r="Q2" s="169"/>
      <c r="R2" s="170"/>
      <c r="S2" s="170"/>
      <c r="T2" s="170"/>
      <c r="U2" s="170"/>
      <c r="V2" s="171"/>
      <c r="W2" s="168"/>
    </row>
    <row r="3" spans="1:23" s="172" customFormat="1" ht="17.149999999999999" customHeight="1" x14ac:dyDescent="0.35">
      <c r="A3" s="183"/>
      <c r="B3" s="167"/>
      <c r="C3" s="167"/>
      <c r="D3" s="167"/>
      <c r="E3" s="167"/>
      <c r="F3" s="167"/>
      <c r="G3" s="167"/>
      <c r="H3" s="167"/>
      <c r="I3" s="167"/>
      <c r="J3" s="167"/>
      <c r="K3" s="167"/>
      <c r="L3" s="167"/>
      <c r="M3" s="167"/>
      <c r="N3" s="167"/>
      <c r="O3" s="167"/>
      <c r="P3" s="168"/>
      <c r="Q3" s="169"/>
      <c r="R3" s="170"/>
      <c r="S3" s="170"/>
      <c r="T3" s="170"/>
      <c r="U3" s="170"/>
      <c r="V3" s="171"/>
      <c r="W3" s="168"/>
    </row>
    <row r="4" spans="1:23" s="173" customFormat="1" ht="20.149999999999999" customHeight="1" x14ac:dyDescent="0.35">
      <c r="A4" s="179" t="s">
        <v>178</v>
      </c>
      <c r="B4" s="299"/>
      <c r="C4" s="179" t="s">
        <v>179</v>
      </c>
      <c r="D4" s="180"/>
      <c r="F4" s="181"/>
      <c r="G4" s="182"/>
      <c r="H4" s="179" t="s">
        <v>180</v>
      </c>
      <c r="I4" s="181"/>
      <c r="J4" s="188"/>
      <c r="L4" s="174"/>
      <c r="M4" s="174"/>
      <c r="N4" s="174"/>
      <c r="O4" s="174"/>
      <c r="P4" s="175"/>
      <c r="Q4" s="176"/>
      <c r="R4" s="177"/>
      <c r="S4" s="177"/>
      <c r="T4" s="177"/>
      <c r="U4" s="177"/>
      <c r="V4" s="178"/>
      <c r="W4" s="175"/>
    </row>
    <row r="5" spans="1:23" s="173" customFormat="1" ht="20.149999999999999" customHeight="1" x14ac:dyDescent="0.35">
      <c r="A5" s="179" t="s">
        <v>181</v>
      </c>
      <c r="B5" s="180" t="s">
        <v>182</v>
      </c>
      <c r="C5" s="179" t="s">
        <v>183</v>
      </c>
      <c r="D5" s="180"/>
      <c r="F5" s="181"/>
      <c r="G5" s="182"/>
      <c r="H5" s="179" t="s">
        <v>184</v>
      </c>
      <c r="I5" s="181"/>
      <c r="J5" s="188"/>
      <c r="L5" s="174"/>
      <c r="M5" s="174"/>
      <c r="N5" s="174"/>
      <c r="O5" s="174"/>
      <c r="P5" s="175"/>
      <c r="Q5" s="176"/>
      <c r="R5" s="177"/>
      <c r="S5" s="177"/>
      <c r="T5" s="177"/>
      <c r="U5" s="177"/>
      <c r="V5" s="178"/>
      <c r="W5" s="175"/>
    </row>
    <row r="6" spans="1:23" s="173" customFormat="1" ht="20.149999999999999" customHeight="1" x14ac:dyDescent="0.35">
      <c r="A6" s="179" t="s">
        <v>185</v>
      </c>
      <c r="B6" s="299"/>
      <c r="C6" s="179" t="s">
        <v>186</v>
      </c>
      <c r="D6" s="180"/>
      <c r="F6" s="181"/>
      <c r="G6" s="182"/>
      <c r="H6" s="179" t="s">
        <v>187</v>
      </c>
      <c r="I6" s="181"/>
      <c r="J6" s="188"/>
      <c r="L6" s="174"/>
      <c r="M6" s="174"/>
      <c r="N6" s="174"/>
      <c r="O6" s="174"/>
      <c r="P6" s="175"/>
      <c r="Q6" s="176"/>
      <c r="R6" s="177"/>
      <c r="S6" s="177"/>
      <c r="T6" s="177"/>
      <c r="U6" s="177"/>
      <c r="V6" s="178"/>
      <c r="W6" s="175"/>
    </row>
    <row r="7" spans="1:23" s="172" customFormat="1" ht="15.5" x14ac:dyDescent="0.35">
      <c r="A7" s="167"/>
      <c r="B7" s="167"/>
      <c r="C7" s="167"/>
      <c r="D7" s="167"/>
      <c r="E7" s="167"/>
      <c r="F7" s="167"/>
      <c r="G7" s="167"/>
      <c r="H7" s="167"/>
      <c r="I7" s="167"/>
      <c r="J7" s="167"/>
      <c r="K7" s="167"/>
      <c r="L7" s="167"/>
      <c r="M7" s="167"/>
      <c r="N7" s="167"/>
      <c r="O7" s="167"/>
      <c r="P7" s="168"/>
      <c r="Q7" s="169"/>
      <c r="R7" s="170"/>
      <c r="S7" s="170"/>
      <c r="T7" s="170"/>
      <c r="U7" s="170"/>
      <c r="V7" s="171"/>
      <c r="W7" s="168"/>
    </row>
    <row r="8" spans="1:23" ht="17.149999999999999" customHeight="1" thickBot="1" x14ac:dyDescent="0.4">
      <c r="A8" s="2"/>
      <c r="B8" s="164"/>
      <c r="D8" s="165"/>
      <c r="E8" s="3"/>
      <c r="F8" s="3"/>
      <c r="G8" s="3"/>
      <c r="H8" s="3"/>
      <c r="I8" s="3"/>
      <c r="J8" s="3"/>
      <c r="K8" s="166"/>
      <c r="L8" s="3"/>
      <c r="M8" s="4"/>
      <c r="N8" s="212"/>
      <c r="O8" s="4"/>
      <c r="P8" s="512"/>
      <c r="Q8" s="5"/>
      <c r="R8" s="801" t="s">
        <v>188</v>
      </c>
      <c r="S8" s="801"/>
      <c r="T8" s="801"/>
      <c r="U8" s="801"/>
      <c r="V8" s="6"/>
      <c r="W8" s="4"/>
    </row>
    <row r="9" spans="1:23" s="10" customFormat="1" ht="25.15" customHeight="1" thickTop="1" x14ac:dyDescent="0.35">
      <c r="A9" s="802" t="s">
        <v>189</v>
      </c>
      <c r="B9" s="804" t="s">
        <v>190</v>
      </c>
      <c r="C9" s="804"/>
      <c r="D9" s="806" t="s">
        <v>191</v>
      </c>
      <c r="E9" s="807"/>
      <c r="F9" s="807"/>
      <c r="G9" s="807"/>
      <c r="H9" s="807"/>
      <c r="I9" s="807"/>
      <c r="J9" s="807"/>
      <c r="K9" s="807"/>
      <c r="L9" s="808"/>
      <c r="M9" s="809" t="s">
        <v>171</v>
      </c>
      <c r="N9" s="809" t="s">
        <v>166</v>
      </c>
      <c r="O9" s="811" t="s">
        <v>192</v>
      </c>
      <c r="P9" s="813" t="s">
        <v>193</v>
      </c>
      <c r="Q9" s="7"/>
      <c r="R9" s="189">
        <v>1</v>
      </c>
      <c r="S9" s="190">
        <v>2</v>
      </c>
      <c r="T9" s="190">
        <v>3</v>
      </c>
      <c r="U9" s="191">
        <v>4</v>
      </c>
      <c r="V9" s="270" t="s">
        <v>194</v>
      </c>
      <c r="W9" s="9"/>
    </row>
    <row r="10" spans="1:23" s="10" customFormat="1" ht="15.75" customHeight="1" thickBot="1" x14ac:dyDescent="0.4">
      <c r="A10" s="803"/>
      <c r="B10" s="805"/>
      <c r="C10" s="805"/>
      <c r="D10" s="337" t="s">
        <v>195</v>
      </c>
      <c r="E10" s="337" t="s">
        <v>81</v>
      </c>
      <c r="F10" s="337" t="s">
        <v>196</v>
      </c>
      <c r="G10" s="337" t="s">
        <v>81</v>
      </c>
      <c r="H10" s="337" t="s">
        <v>197</v>
      </c>
      <c r="I10" s="337" t="s">
        <v>81</v>
      </c>
      <c r="J10" s="337" t="s">
        <v>198</v>
      </c>
      <c r="K10" s="11" t="s">
        <v>199</v>
      </c>
      <c r="L10" s="12"/>
      <c r="M10" s="810"/>
      <c r="N10" s="810"/>
      <c r="O10" s="812"/>
      <c r="P10" s="814"/>
      <c r="Q10" s="7"/>
      <c r="R10" s="13" t="s">
        <v>200</v>
      </c>
      <c r="S10" s="14" t="s">
        <v>200</v>
      </c>
      <c r="T10" s="14" t="s">
        <v>200</v>
      </c>
      <c r="U10" s="15" t="s">
        <v>200</v>
      </c>
      <c r="V10" s="8"/>
      <c r="W10" s="9"/>
    </row>
    <row r="11" spans="1:23" ht="16" thickTop="1" x14ac:dyDescent="0.35">
      <c r="A11" s="77"/>
      <c r="B11" s="78"/>
      <c r="C11" s="79"/>
      <c r="D11" s="80"/>
      <c r="E11" s="3"/>
      <c r="F11" s="3"/>
      <c r="G11" s="3"/>
      <c r="H11" s="3"/>
      <c r="I11" s="3"/>
      <c r="J11" s="3"/>
      <c r="K11" s="81"/>
      <c r="L11" s="3"/>
      <c r="M11" s="4"/>
      <c r="N11" s="212"/>
      <c r="O11" s="82"/>
      <c r="P11" s="83"/>
      <c r="Q11" s="29"/>
      <c r="R11" s="45"/>
      <c r="S11" s="46"/>
      <c r="T11" s="46"/>
      <c r="U11" s="47"/>
      <c r="V11" s="33"/>
      <c r="W11" s="57"/>
    </row>
    <row r="12" spans="1:23" s="19" customFormat="1" ht="19.5" customHeight="1" x14ac:dyDescent="0.35">
      <c r="A12" s="202" t="s">
        <v>201</v>
      </c>
      <c r="B12" s="203"/>
      <c r="C12" s="203"/>
      <c r="D12" s="203"/>
      <c r="E12" s="203"/>
      <c r="F12" s="203"/>
      <c r="G12" s="203"/>
      <c r="H12" s="203"/>
      <c r="I12" s="203"/>
      <c r="J12" s="203"/>
      <c r="K12" s="203"/>
      <c r="L12" s="203"/>
      <c r="M12" s="203"/>
      <c r="N12" s="203"/>
      <c r="O12" s="204"/>
      <c r="P12" s="205"/>
      <c r="Q12" s="87"/>
      <c r="R12" s="88"/>
      <c r="S12" s="89"/>
      <c r="T12" s="89"/>
      <c r="U12" s="90"/>
      <c r="V12" s="91"/>
      <c r="W12" s="92"/>
    </row>
    <row r="13" spans="1:23" s="314" customFormat="1" ht="23.25" customHeight="1" x14ac:dyDescent="0.35">
      <c r="A13" s="300">
        <v>1</v>
      </c>
      <c r="B13" s="301" t="s">
        <v>202</v>
      </c>
      <c r="C13" s="302"/>
      <c r="D13" s="303"/>
      <c r="E13" s="302"/>
      <c r="F13" s="302"/>
      <c r="G13" s="302"/>
      <c r="H13" s="302"/>
      <c r="I13" s="302"/>
      <c r="J13" s="302"/>
      <c r="K13" s="304"/>
      <c r="L13" s="302"/>
      <c r="M13" s="305"/>
      <c r="N13" s="306"/>
      <c r="O13" s="306"/>
      <c r="P13" s="307"/>
      <c r="Q13" s="308"/>
      <c r="R13" s="309"/>
      <c r="S13" s="310"/>
      <c r="T13" s="310"/>
      <c r="U13" s="311"/>
      <c r="V13" s="312"/>
      <c r="W13" s="313"/>
    </row>
    <row r="14" spans="1:23" ht="45.65" customHeight="1" x14ac:dyDescent="0.35">
      <c r="A14" s="187">
        <v>1.1000000000000001</v>
      </c>
      <c r="B14" s="36" t="s">
        <v>203</v>
      </c>
      <c r="C14" s="107"/>
      <c r="D14" s="23">
        <v>50000</v>
      </c>
      <c r="E14" s="22">
        <v>20</v>
      </c>
      <c r="F14" s="22" t="s">
        <v>204</v>
      </c>
      <c r="G14" s="22">
        <v>1</v>
      </c>
      <c r="H14" s="22" t="s">
        <v>205</v>
      </c>
      <c r="I14" s="22">
        <v>1</v>
      </c>
      <c r="J14" s="22" t="s">
        <v>206</v>
      </c>
      <c r="K14" s="24">
        <v>1</v>
      </c>
      <c r="L14" s="22" t="s">
        <v>207</v>
      </c>
      <c r="M14" s="26">
        <f>PRODUCT(D14:L14)</f>
        <v>1000000</v>
      </c>
      <c r="N14" s="99"/>
      <c r="O14" s="101"/>
      <c r="P14" s="192" t="s">
        <v>208</v>
      </c>
      <c r="Q14" s="29"/>
      <c r="R14" s="96">
        <f>M14</f>
        <v>1000000</v>
      </c>
      <c r="S14" s="97"/>
      <c r="T14" s="97"/>
      <c r="U14" s="98"/>
      <c r="V14" s="33"/>
      <c r="W14" s="102"/>
    </row>
    <row r="15" spans="1:23" ht="45" customHeight="1" x14ac:dyDescent="0.35">
      <c r="A15" s="187">
        <v>1.2</v>
      </c>
      <c r="B15" s="36" t="s">
        <v>203</v>
      </c>
      <c r="C15" s="37"/>
      <c r="D15" s="23">
        <v>150000</v>
      </c>
      <c r="E15" s="22">
        <v>15</v>
      </c>
      <c r="F15" s="22" t="s">
        <v>204</v>
      </c>
      <c r="G15" s="22">
        <v>1</v>
      </c>
      <c r="H15" s="22" t="s">
        <v>209</v>
      </c>
      <c r="I15" s="22">
        <v>1</v>
      </c>
      <c r="J15" s="22" t="s">
        <v>206</v>
      </c>
      <c r="K15" s="24">
        <v>1</v>
      </c>
      <c r="L15" s="22" t="s">
        <v>207</v>
      </c>
      <c r="M15" s="26">
        <f t="shared" ref="M15:M21" si="0">PRODUCT(D15:L15)</f>
        <v>2250000</v>
      </c>
      <c r="N15" s="99"/>
      <c r="O15" s="101"/>
      <c r="P15" s="192" t="s">
        <v>210</v>
      </c>
      <c r="Q15" s="29"/>
      <c r="R15" s="96">
        <f t="shared" ref="R15:R21" si="1">M15</f>
        <v>2250000</v>
      </c>
      <c r="S15" s="97"/>
      <c r="T15" s="97"/>
      <c r="U15" s="98"/>
      <c r="V15" s="33"/>
      <c r="W15" s="102"/>
    </row>
    <row r="16" spans="1:23" ht="13.5" customHeight="1" x14ac:dyDescent="0.35">
      <c r="A16" s="187">
        <v>1.3</v>
      </c>
      <c r="B16" s="36"/>
      <c r="C16" s="37"/>
      <c r="D16" s="23"/>
      <c r="E16" s="22"/>
      <c r="F16" s="22" t="s">
        <v>204</v>
      </c>
      <c r="G16" s="22"/>
      <c r="H16" s="22" t="s">
        <v>209</v>
      </c>
      <c r="I16" s="22"/>
      <c r="J16" s="22" t="s">
        <v>206</v>
      </c>
      <c r="K16" s="24">
        <v>1</v>
      </c>
      <c r="L16" s="22" t="s">
        <v>207</v>
      </c>
      <c r="M16" s="26">
        <f t="shared" si="0"/>
        <v>1</v>
      </c>
      <c r="N16" s="99"/>
      <c r="O16" s="101"/>
      <c r="P16" s="192"/>
      <c r="Q16" s="29"/>
      <c r="R16" s="96">
        <f t="shared" si="1"/>
        <v>1</v>
      </c>
      <c r="S16" s="97"/>
      <c r="T16" s="97"/>
      <c r="U16" s="98"/>
      <c r="V16" s="33"/>
      <c r="W16" s="102"/>
    </row>
    <row r="17" spans="1:23" ht="13.5" customHeight="1" x14ac:dyDescent="0.35">
      <c r="A17" s="187">
        <v>1.4</v>
      </c>
      <c r="B17" s="36"/>
      <c r="C17" s="107"/>
      <c r="D17" s="23"/>
      <c r="E17" s="22"/>
      <c r="F17" s="22" t="s">
        <v>204</v>
      </c>
      <c r="G17" s="22"/>
      <c r="H17" s="22" t="s">
        <v>209</v>
      </c>
      <c r="I17" s="22"/>
      <c r="J17" s="22" t="s">
        <v>206</v>
      </c>
      <c r="K17" s="24">
        <v>1</v>
      </c>
      <c r="L17" s="22" t="s">
        <v>207</v>
      </c>
      <c r="M17" s="26">
        <f t="shared" si="0"/>
        <v>1</v>
      </c>
      <c r="N17" s="99"/>
      <c r="O17" s="101"/>
      <c r="P17" s="192"/>
      <c r="Q17" s="29"/>
      <c r="R17" s="96">
        <f t="shared" si="1"/>
        <v>1</v>
      </c>
      <c r="S17" s="97"/>
      <c r="T17" s="97"/>
      <c r="U17" s="98"/>
      <c r="V17" s="33"/>
      <c r="W17" s="102"/>
    </row>
    <row r="18" spans="1:23" ht="13.5" customHeight="1" x14ac:dyDescent="0.35">
      <c r="A18" s="187">
        <v>1.5</v>
      </c>
      <c r="B18" s="36"/>
      <c r="C18" s="107"/>
      <c r="D18" s="23"/>
      <c r="E18" s="22"/>
      <c r="F18" s="22" t="s">
        <v>204</v>
      </c>
      <c r="G18" s="22"/>
      <c r="H18" s="22" t="s">
        <v>209</v>
      </c>
      <c r="I18" s="22"/>
      <c r="J18" s="22" t="s">
        <v>206</v>
      </c>
      <c r="K18" s="24">
        <v>1</v>
      </c>
      <c r="L18" s="22" t="s">
        <v>207</v>
      </c>
      <c r="M18" s="26">
        <f t="shared" si="0"/>
        <v>1</v>
      </c>
      <c r="N18" s="99"/>
      <c r="O18" s="101"/>
      <c r="P18" s="192"/>
      <c r="Q18" s="29"/>
      <c r="R18" s="96">
        <f t="shared" si="1"/>
        <v>1</v>
      </c>
      <c r="S18" s="97"/>
      <c r="T18" s="97"/>
      <c r="U18" s="98"/>
      <c r="V18" s="33"/>
      <c r="W18" s="102"/>
    </row>
    <row r="19" spans="1:23" ht="13.5" customHeight="1" x14ac:dyDescent="0.35">
      <c r="A19" s="187"/>
      <c r="B19" s="36"/>
      <c r="C19" s="107"/>
      <c r="D19" s="23"/>
      <c r="E19" s="22"/>
      <c r="F19" s="22"/>
      <c r="G19" s="22"/>
      <c r="H19" s="22"/>
      <c r="I19" s="22"/>
      <c r="J19" s="22"/>
      <c r="K19" s="24"/>
      <c r="L19" s="22"/>
      <c r="M19" s="26">
        <f t="shared" si="0"/>
        <v>0</v>
      </c>
      <c r="N19" s="99"/>
      <c r="O19" s="101"/>
      <c r="P19" s="192"/>
      <c r="Q19" s="29"/>
      <c r="R19" s="96">
        <f t="shared" si="1"/>
        <v>0</v>
      </c>
      <c r="S19" s="97"/>
      <c r="T19" s="97"/>
      <c r="U19" s="98"/>
      <c r="V19" s="33"/>
      <c r="W19" s="102"/>
    </row>
    <row r="20" spans="1:23" ht="13.5" customHeight="1" x14ac:dyDescent="0.35">
      <c r="A20" s="187"/>
      <c r="B20" s="36"/>
      <c r="C20" s="107"/>
      <c r="D20" s="23"/>
      <c r="E20" s="22"/>
      <c r="F20" s="22"/>
      <c r="G20" s="22"/>
      <c r="H20" s="22"/>
      <c r="I20" s="22"/>
      <c r="J20" s="22"/>
      <c r="K20" s="24"/>
      <c r="L20" s="22"/>
      <c r="M20" s="26">
        <f t="shared" si="0"/>
        <v>0</v>
      </c>
      <c r="N20" s="99"/>
      <c r="O20" s="101"/>
      <c r="P20" s="192"/>
      <c r="Q20" s="29"/>
      <c r="R20" s="96">
        <f t="shared" si="1"/>
        <v>0</v>
      </c>
      <c r="S20" s="97"/>
      <c r="T20" s="97"/>
      <c r="U20" s="98"/>
      <c r="V20" s="33"/>
      <c r="W20" s="102"/>
    </row>
    <row r="21" spans="1:23" ht="13.5" customHeight="1" x14ac:dyDescent="0.35">
      <c r="A21" s="187"/>
      <c r="B21" s="36"/>
      <c r="C21" s="107"/>
      <c r="D21" s="23"/>
      <c r="E21" s="22"/>
      <c r="F21" s="22"/>
      <c r="G21" s="22"/>
      <c r="H21" s="22"/>
      <c r="I21" s="22"/>
      <c r="J21" s="22"/>
      <c r="K21" s="24"/>
      <c r="L21" s="22"/>
      <c r="M21" s="26">
        <f t="shared" si="0"/>
        <v>0</v>
      </c>
      <c r="N21" s="99"/>
      <c r="O21" s="101"/>
      <c r="P21" s="192"/>
      <c r="Q21" s="29"/>
      <c r="R21" s="96">
        <f t="shared" si="1"/>
        <v>0</v>
      </c>
      <c r="S21" s="97"/>
      <c r="T21" s="97"/>
      <c r="U21" s="98"/>
      <c r="V21" s="33"/>
      <c r="W21" s="102"/>
    </row>
    <row r="22" spans="1:23" ht="13.5" customHeight="1" x14ac:dyDescent="0.35">
      <c r="A22" s="187"/>
      <c r="B22" s="36"/>
      <c r="C22" s="107"/>
      <c r="D22" s="23"/>
      <c r="E22" s="22"/>
      <c r="F22" s="22"/>
      <c r="G22" s="22"/>
      <c r="H22" s="22"/>
      <c r="I22" s="22"/>
      <c r="J22" s="22"/>
      <c r="K22" s="24"/>
      <c r="L22" s="22"/>
      <c r="M22" s="26"/>
      <c r="N22" s="99"/>
      <c r="O22" s="101"/>
      <c r="P22" s="192"/>
      <c r="Q22" s="29"/>
      <c r="R22" s="96"/>
      <c r="S22" s="97"/>
      <c r="T22" s="97"/>
      <c r="U22" s="98"/>
      <c r="V22" s="33"/>
      <c r="W22" s="102"/>
    </row>
    <row r="23" spans="1:23" ht="22.5" customHeight="1" x14ac:dyDescent="0.35">
      <c r="A23" s="206"/>
      <c r="B23" s="208"/>
      <c r="C23" s="208"/>
      <c r="D23" s="209"/>
      <c r="E23" s="210"/>
      <c r="F23" s="210"/>
      <c r="G23" s="210"/>
      <c r="H23" s="210"/>
      <c r="I23" s="210"/>
      <c r="J23" s="210"/>
      <c r="K23" s="211"/>
      <c r="L23" s="210"/>
      <c r="M23" s="220" t="s">
        <v>201</v>
      </c>
      <c r="N23" s="213">
        <f>SUM(M14:M22)</f>
        <v>3250003</v>
      </c>
      <c r="O23" s="221"/>
      <c r="P23" s="207"/>
      <c r="Q23" s="29"/>
      <c r="R23" s="88"/>
      <c r="S23" s="89"/>
      <c r="T23" s="89"/>
      <c r="U23" s="90"/>
      <c r="V23" s="33">
        <f>SUM(R14:U22)</f>
        <v>3250003</v>
      </c>
      <c r="W23" s="102"/>
    </row>
    <row r="24" spans="1:23" ht="15" customHeight="1" x14ac:dyDescent="0.35">
      <c r="A24" s="187"/>
      <c r="B24" s="108"/>
      <c r="C24" s="108"/>
      <c r="D24" s="109"/>
      <c r="E24" s="41"/>
      <c r="F24" s="41"/>
      <c r="G24" s="41"/>
      <c r="H24" s="41"/>
      <c r="I24" s="41"/>
      <c r="J24" s="41"/>
      <c r="K24" s="42"/>
      <c r="L24" s="41"/>
      <c r="M24" s="43"/>
      <c r="N24" s="103"/>
      <c r="O24" s="110"/>
      <c r="P24" s="192"/>
      <c r="Q24" s="29"/>
      <c r="R24" s="104"/>
      <c r="S24" s="105"/>
      <c r="T24" s="105"/>
      <c r="U24" s="106"/>
      <c r="V24" s="33"/>
      <c r="W24" s="102"/>
    </row>
    <row r="25" spans="1:23" s="19" customFormat="1" ht="19.5" customHeight="1" x14ac:dyDescent="0.35">
      <c r="A25" s="186" t="s">
        <v>211</v>
      </c>
      <c r="B25" s="84"/>
      <c r="C25" s="84"/>
      <c r="D25" s="84"/>
      <c r="E25" s="84"/>
      <c r="F25" s="84"/>
      <c r="G25" s="84"/>
      <c r="H25" s="84"/>
      <c r="I25" s="84"/>
      <c r="J25" s="84"/>
      <c r="K25" s="84"/>
      <c r="L25" s="84"/>
      <c r="M25" s="84"/>
      <c r="N25" s="84"/>
      <c r="O25" s="85"/>
      <c r="P25" s="86"/>
      <c r="Q25" s="87"/>
      <c r="R25" s="88"/>
      <c r="S25" s="89"/>
      <c r="T25" s="89"/>
      <c r="U25" s="90"/>
      <c r="V25" s="91"/>
      <c r="W25" s="92"/>
    </row>
    <row r="26" spans="1:23" s="20" customFormat="1" ht="21.65" customHeight="1" x14ac:dyDescent="0.35">
      <c r="A26" s="300">
        <v>2</v>
      </c>
      <c r="B26" s="301" t="s">
        <v>212</v>
      </c>
      <c r="C26" s="315"/>
      <c r="D26" s="316"/>
      <c r="E26" s="49"/>
      <c r="F26" s="49"/>
      <c r="G26" s="49"/>
      <c r="H26" s="49"/>
      <c r="I26" s="49"/>
      <c r="J26" s="49"/>
      <c r="K26" s="50"/>
      <c r="L26" s="49"/>
      <c r="M26" s="51"/>
      <c r="N26" s="306"/>
      <c r="O26" s="317"/>
      <c r="P26" s="318"/>
      <c r="Q26" s="319"/>
      <c r="R26" s="320"/>
      <c r="S26" s="321"/>
      <c r="T26" s="321"/>
      <c r="U26" s="322"/>
      <c r="V26" s="312"/>
      <c r="W26" s="323"/>
    </row>
    <row r="27" spans="1:23" ht="41.65" customHeight="1" x14ac:dyDescent="0.35">
      <c r="A27" s="187">
        <v>2.1</v>
      </c>
      <c r="B27" s="815" t="s">
        <v>203</v>
      </c>
      <c r="C27" s="815"/>
      <c r="D27" s="23">
        <v>50000</v>
      </c>
      <c r="E27" s="22">
        <v>15</v>
      </c>
      <c r="F27" s="22" t="s">
        <v>204</v>
      </c>
      <c r="G27" s="22">
        <v>2</v>
      </c>
      <c r="H27" s="22" t="s">
        <v>205</v>
      </c>
      <c r="I27" s="22">
        <v>1</v>
      </c>
      <c r="J27" s="22" t="s">
        <v>206</v>
      </c>
      <c r="K27" s="24">
        <v>1</v>
      </c>
      <c r="L27" s="22" t="s">
        <v>207</v>
      </c>
      <c r="M27" s="26">
        <f>PRODUCT(D27:L27)</f>
        <v>1500000</v>
      </c>
      <c r="N27" s="99"/>
      <c r="O27" s="101"/>
      <c r="P27" s="192" t="s">
        <v>208</v>
      </c>
      <c r="Q27" s="29"/>
      <c r="R27" s="96"/>
      <c r="S27" s="97">
        <f>M27</f>
        <v>1500000</v>
      </c>
      <c r="T27" s="97"/>
      <c r="U27" s="98"/>
      <c r="V27" s="33"/>
      <c r="W27" s="102"/>
    </row>
    <row r="28" spans="1:23" ht="13.5" customHeight="1" x14ac:dyDescent="0.35">
      <c r="A28" s="187">
        <v>2.2000000000000002</v>
      </c>
      <c r="B28" s="36"/>
      <c r="C28" s="277"/>
      <c r="D28" s="23"/>
      <c r="E28" s="22"/>
      <c r="F28" s="22" t="s">
        <v>204</v>
      </c>
      <c r="G28" s="22"/>
      <c r="H28" s="22" t="s">
        <v>209</v>
      </c>
      <c r="I28" s="22"/>
      <c r="J28" s="22" t="s">
        <v>206</v>
      </c>
      <c r="K28" s="24">
        <v>1</v>
      </c>
      <c r="L28" s="22" t="s">
        <v>207</v>
      </c>
      <c r="M28" s="26">
        <f>PRODUCT(D28:L28)</f>
        <v>1</v>
      </c>
      <c r="N28" s="99"/>
      <c r="O28" s="101"/>
      <c r="P28" s="192"/>
      <c r="Q28" s="29"/>
      <c r="R28" s="96"/>
      <c r="S28" s="97">
        <f t="shared" ref="S28:S34" si="2">M28</f>
        <v>1</v>
      </c>
      <c r="T28" s="97"/>
      <c r="U28" s="98"/>
      <c r="V28" s="33"/>
      <c r="W28" s="102"/>
    </row>
    <row r="29" spans="1:23" ht="13.5" customHeight="1" x14ac:dyDescent="0.35">
      <c r="A29" s="187">
        <v>2.2999999999999998</v>
      </c>
      <c r="B29" s="36"/>
      <c r="C29" s="37"/>
      <c r="D29" s="23"/>
      <c r="E29" s="22"/>
      <c r="F29" s="22" t="s">
        <v>204</v>
      </c>
      <c r="G29" s="22"/>
      <c r="H29" s="22" t="s">
        <v>209</v>
      </c>
      <c r="I29" s="22"/>
      <c r="J29" s="22" t="s">
        <v>206</v>
      </c>
      <c r="K29" s="24">
        <v>1</v>
      </c>
      <c r="L29" s="22" t="s">
        <v>207</v>
      </c>
      <c r="M29" s="26">
        <f t="shared" ref="M29:M47" si="3">PRODUCT(D29:L29)</f>
        <v>1</v>
      </c>
      <c r="N29" s="99"/>
      <c r="O29" s="101"/>
      <c r="P29" s="192"/>
      <c r="Q29" s="29"/>
      <c r="R29" s="96"/>
      <c r="S29" s="97">
        <f t="shared" si="2"/>
        <v>1</v>
      </c>
      <c r="T29" s="97"/>
      <c r="U29" s="98"/>
      <c r="V29" s="33"/>
      <c r="W29" s="102"/>
    </row>
    <row r="30" spans="1:23" ht="13.5" customHeight="1" x14ac:dyDescent="0.35">
      <c r="A30" s="187">
        <v>2.4</v>
      </c>
      <c r="B30" s="36"/>
      <c r="C30" s="107"/>
      <c r="D30" s="23"/>
      <c r="E30" s="22"/>
      <c r="F30" s="22" t="s">
        <v>204</v>
      </c>
      <c r="G30" s="22"/>
      <c r="H30" s="22" t="s">
        <v>209</v>
      </c>
      <c r="I30" s="22"/>
      <c r="J30" s="22" t="s">
        <v>206</v>
      </c>
      <c r="K30" s="24">
        <v>1</v>
      </c>
      <c r="L30" s="22" t="s">
        <v>207</v>
      </c>
      <c r="M30" s="26">
        <f t="shared" si="3"/>
        <v>1</v>
      </c>
      <c r="N30" s="99"/>
      <c r="O30" s="101"/>
      <c r="P30" s="192"/>
      <c r="Q30" s="29"/>
      <c r="R30" s="96"/>
      <c r="S30" s="97">
        <f t="shared" si="2"/>
        <v>1</v>
      </c>
      <c r="T30" s="97"/>
      <c r="U30" s="98"/>
      <c r="V30" s="33"/>
      <c r="W30" s="102"/>
    </row>
    <row r="31" spans="1:23" ht="13.5" customHeight="1" x14ac:dyDescent="0.35">
      <c r="A31" s="187">
        <v>2.5</v>
      </c>
      <c r="B31" s="36"/>
      <c r="C31" s="107"/>
      <c r="D31" s="23"/>
      <c r="E31" s="22"/>
      <c r="F31" s="22" t="s">
        <v>204</v>
      </c>
      <c r="G31" s="22"/>
      <c r="H31" s="22" t="s">
        <v>209</v>
      </c>
      <c r="I31" s="22"/>
      <c r="J31" s="22" t="s">
        <v>206</v>
      </c>
      <c r="K31" s="24">
        <v>1</v>
      </c>
      <c r="L31" s="22" t="s">
        <v>207</v>
      </c>
      <c r="M31" s="26">
        <f t="shared" si="3"/>
        <v>1</v>
      </c>
      <c r="N31" s="99"/>
      <c r="O31" s="101"/>
      <c r="P31" s="192"/>
      <c r="Q31" s="29"/>
      <c r="R31" s="96"/>
      <c r="S31" s="97">
        <f t="shared" si="2"/>
        <v>1</v>
      </c>
      <c r="T31" s="97"/>
      <c r="U31" s="98"/>
      <c r="V31" s="33"/>
      <c r="W31" s="102"/>
    </row>
    <row r="32" spans="1:23" ht="13.5" customHeight="1" x14ac:dyDescent="0.35">
      <c r="A32" s="187"/>
      <c r="B32" s="36"/>
      <c r="C32" s="107"/>
      <c r="D32" s="23"/>
      <c r="E32" s="22"/>
      <c r="F32" s="22"/>
      <c r="G32" s="22"/>
      <c r="H32" s="22"/>
      <c r="I32" s="22"/>
      <c r="J32" s="22"/>
      <c r="K32" s="24"/>
      <c r="L32" s="22"/>
      <c r="M32" s="26">
        <f t="shared" si="3"/>
        <v>0</v>
      </c>
      <c r="N32" s="99"/>
      <c r="O32" s="101"/>
      <c r="P32" s="192"/>
      <c r="Q32" s="29"/>
      <c r="R32" s="96"/>
      <c r="S32" s="97">
        <f t="shared" si="2"/>
        <v>0</v>
      </c>
      <c r="T32" s="97"/>
      <c r="U32" s="98"/>
      <c r="V32" s="33"/>
      <c r="W32" s="102"/>
    </row>
    <row r="33" spans="1:23" ht="13.5" customHeight="1" x14ac:dyDescent="0.35">
      <c r="A33" s="187"/>
      <c r="B33" s="36"/>
      <c r="C33" s="107"/>
      <c r="D33" s="23"/>
      <c r="E33" s="22"/>
      <c r="F33" s="22"/>
      <c r="G33" s="22"/>
      <c r="H33" s="22"/>
      <c r="I33" s="22"/>
      <c r="J33" s="22"/>
      <c r="K33" s="24"/>
      <c r="L33" s="22"/>
      <c r="M33" s="26">
        <f t="shared" si="3"/>
        <v>0</v>
      </c>
      <c r="N33" s="99"/>
      <c r="O33" s="101"/>
      <c r="P33" s="192"/>
      <c r="Q33" s="29"/>
      <c r="R33" s="96"/>
      <c r="S33" s="97">
        <f t="shared" si="2"/>
        <v>0</v>
      </c>
      <c r="T33" s="97"/>
      <c r="U33" s="98"/>
      <c r="V33" s="33"/>
      <c r="W33" s="102"/>
    </row>
    <row r="34" spans="1:23" ht="13.5" customHeight="1" x14ac:dyDescent="0.35">
      <c r="A34" s="187"/>
      <c r="B34" s="36"/>
      <c r="C34" s="107"/>
      <c r="D34" s="23"/>
      <c r="E34" s="22"/>
      <c r="F34" s="22"/>
      <c r="G34" s="22"/>
      <c r="H34" s="22"/>
      <c r="I34" s="22"/>
      <c r="J34" s="22"/>
      <c r="K34" s="24"/>
      <c r="L34" s="22"/>
      <c r="M34" s="26">
        <f t="shared" si="3"/>
        <v>0</v>
      </c>
      <c r="N34" s="99"/>
      <c r="O34" s="101"/>
      <c r="P34" s="192"/>
      <c r="Q34" s="29"/>
      <c r="R34" s="96"/>
      <c r="S34" s="97">
        <f t="shared" si="2"/>
        <v>0</v>
      </c>
      <c r="T34" s="97"/>
      <c r="U34" s="98"/>
      <c r="V34" s="33"/>
      <c r="W34" s="102"/>
    </row>
    <row r="35" spans="1:23" ht="13.5" customHeight="1" x14ac:dyDescent="0.35">
      <c r="A35" s="187"/>
      <c r="B35" s="36"/>
      <c r="C35" s="107"/>
      <c r="D35" s="23"/>
      <c r="E35" s="22"/>
      <c r="F35" s="22"/>
      <c r="G35" s="22"/>
      <c r="H35" s="22"/>
      <c r="I35" s="22"/>
      <c r="J35" s="22"/>
      <c r="K35" s="24"/>
      <c r="L35" s="22"/>
      <c r="M35" s="26"/>
      <c r="N35" s="99"/>
      <c r="O35" s="101"/>
      <c r="P35" s="192"/>
      <c r="Q35" s="29"/>
      <c r="R35" s="96"/>
      <c r="S35" s="97"/>
      <c r="T35" s="97"/>
      <c r="U35" s="98"/>
      <c r="V35" s="33"/>
      <c r="W35" s="102"/>
    </row>
    <row r="36" spans="1:23" ht="22.5" customHeight="1" x14ac:dyDescent="0.35">
      <c r="A36" s="206"/>
      <c r="B36" s="208"/>
      <c r="C36" s="208"/>
      <c r="D36" s="209"/>
      <c r="E36" s="210"/>
      <c r="F36" s="210"/>
      <c r="G36" s="210"/>
      <c r="H36" s="210"/>
      <c r="I36" s="210"/>
      <c r="J36" s="210"/>
      <c r="K36" s="211"/>
      <c r="L36" s="210"/>
      <c r="M36" s="220" t="s">
        <v>211</v>
      </c>
      <c r="N36" s="213">
        <f>SUM(M27:M35)</f>
        <v>1500004</v>
      </c>
      <c r="O36" s="221"/>
      <c r="P36" s="207"/>
      <c r="Q36" s="29"/>
      <c r="R36" s="88"/>
      <c r="S36" s="89"/>
      <c r="T36" s="89"/>
      <c r="U36" s="90"/>
      <c r="V36" s="33">
        <f>SUM(R27:U35)</f>
        <v>1500004</v>
      </c>
      <c r="W36" s="102"/>
    </row>
    <row r="37" spans="1:23" ht="15" customHeight="1" x14ac:dyDescent="0.35">
      <c r="A37" s="187"/>
      <c r="B37" s="108"/>
      <c r="C37" s="108"/>
      <c r="D37" s="109"/>
      <c r="E37" s="41"/>
      <c r="F37" s="41"/>
      <c r="G37" s="41"/>
      <c r="H37" s="41"/>
      <c r="I37" s="41"/>
      <c r="J37" s="41"/>
      <c r="K37" s="42"/>
      <c r="L37" s="41"/>
      <c r="M37" s="43"/>
      <c r="N37" s="103"/>
      <c r="O37" s="110"/>
      <c r="P37" s="192"/>
      <c r="Q37" s="29"/>
      <c r="R37" s="104"/>
      <c r="S37" s="105"/>
      <c r="T37" s="105"/>
      <c r="U37" s="106"/>
      <c r="V37" s="33"/>
      <c r="W37" s="102"/>
    </row>
    <row r="38" spans="1:23" s="19" customFormat="1" ht="19.5" customHeight="1" x14ac:dyDescent="0.35">
      <c r="A38" s="186" t="s">
        <v>213</v>
      </c>
      <c r="B38" s="84"/>
      <c r="C38" s="84"/>
      <c r="D38" s="84"/>
      <c r="E38" s="84"/>
      <c r="F38" s="84"/>
      <c r="G38" s="84"/>
      <c r="H38" s="84"/>
      <c r="I38" s="84"/>
      <c r="J38" s="84"/>
      <c r="K38" s="84"/>
      <c r="L38" s="84"/>
      <c r="M38" s="84"/>
      <c r="N38" s="84"/>
      <c r="O38" s="85"/>
      <c r="P38" s="86"/>
      <c r="Q38" s="87"/>
      <c r="R38" s="88"/>
      <c r="S38" s="89"/>
      <c r="T38" s="89"/>
      <c r="U38" s="90"/>
      <c r="V38" s="91"/>
      <c r="W38" s="92"/>
    </row>
    <row r="39" spans="1:23" s="20" customFormat="1" ht="23.65" customHeight="1" x14ac:dyDescent="0.35">
      <c r="A39" s="300">
        <v>3</v>
      </c>
      <c r="B39" s="301" t="s">
        <v>212</v>
      </c>
      <c r="C39" s="315"/>
      <c r="D39" s="316"/>
      <c r="E39" s="49"/>
      <c r="F39" s="49"/>
      <c r="G39" s="49"/>
      <c r="H39" s="49"/>
      <c r="I39" s="49"/>
      <c r="J39" s="49"/>
      <c r="K39" s="50"/>
      <c r="L39" s="49"/>
      <c r="M39" s="51"/>
      <c r="N39" s="306"/>
      <c r="O39" s="317"/>
      <c r="P39" s="318"/>
      <c r="Q39" s="319"/>
      <c r="R39" s="320"/>
      <c r="S39" s="321"/>
      <c r="T39" s="321"/>
      <c r="U39" s="322"/>
      <c r="V39" s="312"/>
      <c r="W39" s="323"/>
    </row>
    <row r="40" spans="1:23" ht="41.15" customHeight="1" x14ac:dyDescent="0.35">
      <c r="A40" s="197">
        <v>3.1</v>
      </c>
      <c r="B40" s="815" t="s">
        <v>214</v>
      </c>
      <c r="C40" s="815"/>
      <c r="D40" s="23">
        <v>30000</v>
      </c>
      <c r="E40" s="22">
        <v>10</v>
      </c>
      <c r="F40" s="22" t="s">
        <v>204</v>
      </c>
      <c r="G40" s="22">
        <v>1</v>
      </c>
      <c r="H40" s="22" t="s">
        <v>209</v>
      </c>
      <c r="I40" s="22">
        <v>1</v>
      </c>
      <c r="J40" s="22" t="s">
        <v>206</v>
      </c>
      <c r="K40" s="24">
        <v>1</v>
      </c>
      <c r="L40" s="22" t="s">
        <v>207</v>
      </c>
      <c r="M40" s="26">
        <f t="shared" si="3"/>
        <v>300000</v>
      </c>
      <c r="N40" s="99"/>
      <c r="O40" s="101"/>
      <c r="P40" s="192" t="s">
        <v>215</v>
      </c>
      <c r="Q40" s="29"/>
      <c r="R40" s="96"/>
      <c r="S40" s="97"/>
      <c r="T40" s="97">
        <f>M40</f>
        <v>300000</v>
      </c>
      <c r="U40" s="98"/>
      <c r="V40" s="33"/>
      <c r="W40" s="102"/>
    </row>
    <row r="41" spans="1:23" ht="15.65" customHeight="1" x14ac:dyDescent="0.35">
      <c r="A41" s="197">
        <v>3.2</v>
      </c>
      <c r="B41" s="36"/>
      <c r="C41" s="107"/>
      <c r="D41" s="23"/>
      <c r="E41" s="22"/>
      <c r="F41" s="22" t="s">
        <v>204</v>
      </c>
      <c r="G41" s="22"/>
      <c r="H41" s="22" t="s">
        <v>209</v>
      </c>
      <c r="I41" s="22"/>
      <c r="J41" s="22" t="s">
        <v>206</v>
      </c>
      <c r="K41" s="24">
        <v>1</v>
      </c>
      <c r="L41" s="22" t="s">
        <v>207</v>
      </c>
      <c r="M41" s="26">
        <f t="shared" si="3"/>
        <v>1</v>
      </c>
      <c r="N41" s="99"/>
      <c r="O41" s="101"/>
      <c r="P41" s="192"/>
      <c r="Q41" s="29"/>
      <c r="R41" s="96"/>
      <c r="S41" s="97"/>
      <c r="T41" s="97">
        <f t="shared" ref="T41:T47" si="4">M41</f>
        <v>1</v>
      </c>
      <c r="U41" s="98"/>
      <c r="V41" s="33"/>
      <c r="W41" s="102"/>
    </row>
    <row r="42" spans="1:23" ht="15.65" customHeight="1" x14ac:dyDescent="0.35">
      <c r="A42" s="197">
        <v>3.3</v>
      </c>
      <c r="B42" s="36"/>
      <c r="D42" s="23"/>
      <c r="E42" s="22"/>
      <c r="F42" s="22" t="s">
        <v>204</v>
      </c>
      <c r="G42" s="22"/>
      <c r="H42" s="22" t="s">
        <v>209</v>
      </c>
      <c r="I42" s="22"/>
      <c r="J42" s="22" t="s">
        <v>206</v>
      </c>
      <c r="K42" s="24">
        <v>1</v>
      </c>
      <c r="L42" s="22" t="s">
        <v>207</v>
      </c>
      <c r="M42" s="26">
        <f t="shared" si="3"/>
        <v>1</v>
      </c>
      <c r="N42" s="99"/>
      <c r="O42" s="101"/>
      <c r="P42" s="192"/>
      <c r="Q42" s="29"/>
      <c r="R42" s="96"/>
      <c r="S42" s="97"/>
      <c r="T42" s="97">
        <f t="shared" si="4"/>
        <v>1</v>
      </c>
      <c r="U42" s="98"/>
      <c r="V42" s="33"/>
      <c r="W42" s="102"/>
    </row>
    <row r="43" spans="1:23" ht="15.65" customHeight="1" x14ac:dyDescent="0.35">
      <c r="A43" s="197">
        <v>3.4</v>
      </c>
      <c r="B43" s="36"/>
      <c r="C43" s="199"/>
      <c r="D43" s="23"/>
      <c r="E43" s="22"/>
      <c r="F43" s="22" t="s">
        <v>204</v>
      </c>
      <c r="G43" s="22"/>
      <c r="H43" s="22" t="s">
        <v>209</v>
      </c>
      <c r="I43" s="22"/>
      <c r="J43" s="22" t="s">
        <v>206</v>
      </c>
      <c r="K43" s="24">
        <v>1</v>
      </c>
      <c r="L43" s="22" t="s">
        <v>207</v>
      </c>
      <c r="M43" s="26">
        <f t="shared" si="3"/>
        <v>1</v>
      </c>
      <c r="N43" s="99"/>
      <c r="O43" s="101"/>
      <c r="P43" s="192"/>
      <c r="Q43" s="29"/>
      <c r="R43" s="96"/>
      <c r="S43" s="97"/>
      <c r="T43" s="97">
        <f t="shared" si="4"/>
        <v>1</v>
      </c>
      <c r="U43" s="98"/>
      <c r="V43" s="33"/>
      <c r="W43" s="102"/>
    </row>
    <row r="44" spans="1:23" ht="15.65" customHeight="1" x14ac:dyDescent="0.35">
      <c r="A44" s="197"/>
      <c r="B44" s="36"/>
      <c r="C44" s="107"/>
      <c r="D44" s="23"/>
      <c r="E44" s="22"/>
      <c r="F44" s="22" t="s">
        <v>204</v>
      </c>
      <c r="G44" s="22"/>
      <c r="H44" s="22" t="s">
        <v>209</v>
      </c>
      <c r="I44" s="22"/>
      <c r="J44" s="22" t="s">
        <v>206</v>
      </c>
      <c r="K44" s="24">
        <v>1</v>
      </c>
      <c r="L44" s="22" t="s">
        <v>207</v>
      </c>
      <c r="M44" s="26">
        <f t="shared" si="3"/>
        <v>1</v>
      </c>
      <c r="N44" s="99"/>
      <c r="O44" s="101"/>
      <c r="P44" s="192"/>
      <c r="Q44" s="29"/>
      <c r="R44" s="96"/>
      <c r="S44" s="97"/>
      <c r="T44" s="97">
        <f t="shared" si="4"/>
        <v>1</v>
      </c>
      <c r="U44" s="98"/>
      <c r="V44" s="33"/>
      <c r="W44" s="102"/>
    </row>
    <row r="45" spans="1:23" ht="15.65" customHeight="1" x14ac:dyDescent="0.35">
      <c r="A45" s="197"/>
      <c r="B45" s="36"/>
      <c r="C45" s="107"/>
      <c r="D45" s="23"/>
      <c r="E45" s="22"/>
      <c r="F45" s="22"/>
      <c r="G45" s="22"/>
      <c r="H45" s="22"/>
      <c r="I45" s="22"/>
      <c r="J45" s="22"/>
      <c r="K45" s="24"/>
      <c r="L45" s="22"/>
      <c r="M45" s="26">
        <f t="shared" si="3"/>
        <v>0</v>
      </c>
      <c r="N45" s="99"/>
      <c r="O45" s="101"/>
      <c r="P45" s="192"/>
      <c r="Q45" s="29"/>
      <c r="R45" s="96"/>
      <c r="S45" s="97"/>
      <c r="T45" s="97">
        <f t="shared" si="4"/>
        <v>0</v>
      </c>
      <c r="U45" s="98"/>
      <c r="V45" s="33"/>
      <c r="W45" s="102"/>
    </row>
    <row r="46" spans="1:23" ht="15.65" customHeight="1" x14ac:dyDescent="0.35">
      <c r="A46" s="198"/>
      <c r="B46" s="36"/>
      <c r="C46" s="107"/>
      <c r="D46" s="23"/>
      <c r="E46" s="22"/>
      <c r="F46" s="22"/>
      <c r="G46" s="22"/>
      <c r="H46" s="22"/>
      <c r="I46" s="22"/>
      <c r="J46" s="22"/>
      <c r="K46" s="24"/>
      <c r="L46" s="22"/>
      <c r="M46" s="26">
        <f t="shared" si="3"/>
        <v>0</v>
      </c>
      <c r="N46" s="99"/>
      <c r="O46" s="101"/>
      <c r="P46" s="192"/>
      <c r="Q46" s="29"/>
      <c r="R46" s="96"/>
      <c r="S46" s="97"/>
      <c r="T46" s="97">
        <f t="shared" si="4"/>
        <v>0</v>
      </c>
      <c r="U46" s="98"/>
      <c r="V46" s="33"/>
      <c r="W46" s="102"/>
    </row>
    <row r="47" spans="1:23" ht="15.65" customHeight="1" x14ac:dyDescent="0.35">
      <c r="A47" s="198"/>
      <c r="B47" s="36"/>
      <c r="C47" s="107"/>
      <c r="D47" s="23"/>
      <c r="E47" s="22"/>
      <c r="F47" s="22"/>
      <c r="G47" s="22"/>
      <c r="H47" s="22"/>
      <c r="I47" s="22"/>
      <c r="J47" s="22"/>
      <c r="K47" s="24"/>
      <c r="L47" s="22"/>
      <c r="M47" s="26">
        <f t="shared" si="3"/>
        <v>0</v>
      </c>
      <c r="N47" s="99"/>
      <c r="O47" s="101"/>
      <c r="P47" s="192"/>
      <c r="Q47" s="29"/>
      <c r="R47" s="96"/>
      <c r="S47" s="97"/>
      <c r="T47" s="97">
        <f t="shared" si="4"/>
        <v>0</v>
      </c>
      <c r="U47" s="98"/>
      <c r="V47" s="33"/>
      <c r="W47" s="102"/>
    </row>
    <row r="48" spans="1:23" ht="15.65" customHeight="1" x14ac:dyDescent="0.35">
      <c r="A48" s="198"/>
      <c r="B48" s="36"/>
      <c r="C48" s="107"/>
      <c r="D48" s="23"/>
      <c r="E48" s="22"/>
      <c r="F48" s="22"/>
      <c r="G48" s="22"/>
      <c r="H48" s="22"/>
      <c r="I48" s="22"/>
      <c r="J48" s="22"/>
      <c r="K48" s="24"/>
      <c r="L48" s="22"/>
      <c r="M48" s="26"/>
      <c r="N48" s="99"/>
      <c r="O48" s="101"/>
      <c r="P48" s="192"/>
      <c r="Q48" s="29"/>
      <c r="R48" s="96"/>
      <c r="S48" s="97"/>
      <c r="T48" s="97"/>
      <c r="U48" s="98"/>
      <c r="V48" s="33"/>
      <c r="W48" s="102"/>
    </row>
    <row r="49" spans="1:23" ht="22.5" customHeight="1" x14ac:dyDescent="0.35">
      <c r="A49" s="206"/>
      <c r="B49" s="208"/>
      <c r="C49" s="208"/>
      <c r="D49" s="209"/>
      <c r="E49" s="210"/>
      <c r="F49" s="210"/>
      <c r="G49" s="210"/>
      <c r="H49" s="210"/>
      <c r="I49" s="210"/>
      <c r="J49" s="210"/>
      <c r="K49" s="211"/>
      <c r="L49" s="210"/>
      <c r="M49" s="220" t="s">
        <v>213</v>
      </c>
      <c r="N49" s="213">
        <f>SUM(M40:M48)</f>
        <v>300004</v>
      </c>
      <c r="O49" s="221"/>
      <c r="P49" s="207"/>
      <c r="Q49" s="29"/>
      <c r="R49" s="88"/>
      <c r="S49" s="89"/>
      <c r="T49" s="89"/>
      <c r="U49" s="90"/>
      <c r="V49" s="33">
        <f>SUM(R40:U48)</f>
        <v>300004</v>
      </c>
      <c r="W49" s="102"/>
    </row>
    <row r="50" spans="1:23" ht="15" customHeight="1" x14ac:dyDescent="0.35">
      <c r="A50" s="187"/>
      <c r="B50" s="108"/>
      <c r="C50" s="108"/>
      <c r="D50" s="109"/>
      <c r="E50" s="41"/>
      <c r="F50" s="41"/>
      <c r="G50" s="41"/>
      <c r="H50" s="41"/>
      <c r="I50" s="41"/>
      <c r="J50" s="41"/>
      <c r="K50" s="42"/>
      <c r="L50" s="41"/>
      <c r="M50" s="43"/>
      <c r="N50" s="103"/>
      <c r="O50" s="110"/>
      <c r="P50" s="192"/>
      <c r="Q50" s="29"/>
      <c r="R50" s="104"/>
      <c r="S50" s="105"/>
      <c r="T50" s="105"/>
      <c r="U50" s="106"/>
      <c r="V50" s="33"/>
      <c r="W50" s="102"/>
    </row>
    <row r="51" spans="1:23" s="19" customFormat="1" ht="19.5" customHeight="1" x14ac:dyDescent="0.35">
      <c r="A51" s="186" t="s">
        <v>216</v>
      </c>
      <c r="B51" s="84"/>
      <c r="C51" s="84"/>
      <c r="D51" s="84"/>
      <c r="E51" s="84"/>
      <c r="F51" s="84"/>
      <c r="G51" s="84"/>
      <c r="H51" s="84"/>
      <c r="I51" s="84"/>
      <c r="J51" s="84"/>
      <c r="K51" s="84"/>
      <c r="L51" s="84"/>
      <c r="M51" s="84"/>
      <c r="N51" s="84"/>
      <c r="O51" s="85"/>
      <c r="P51" s="86"/>
      <c r="Q51" s="87"/>
      <c r="R51" s="88"/>
      <c r="S51" s="89"/>
      <c r="T51" s="89"/>
      <c r="U51" s="90"/>
      <c r="V51" s="91"/>
      <c r="W51" s="92"/>
    </row>
    <row r="52" spans="1:23" s="314" customFormat="1" ht="15" customHeight="1" x14ac:dyDescent="0.35">
      <c r="A52" s="300">
        <v>4</v>
      </c>
      <c r="B52" s="301" t="s">
        <v>212</v>
      </c>
      <c r="C52" s="324"/>
      <c r="D52" s="325"/>
      <c r="E52" s="302"/>
      <c r="F52" s="302"/>
      <c r="G52" s="302"/>
      <c r="H52" s="302"/>
      <c r="I52" s="302"/>
      <c r="J52" s="302"/>
      <c r="K52" s="304"/>
      <c r="L52" s="302"/>
      <c r="M52" s="305"/>
      <c r="N52" s="306"/>
      <c r="O52" s="306"/>
      <c r="P52" s="307"/>
      <c r="Q52" s="308"/>
      <c r="R52" s="309"/>
      <c r="S52" s="310"/>
      <c r="T52" s="321"/>
      <c r="U52" s="322"/>
      <c r="V52" s="312"/>
      <c r="W52" s="326"/>
    </row>
    <row r="53" spans="1:23" ht="43.15" customHeight="1" x14ac:dyDescent="0.35">
      <c r="A53" s="197">
        <v>4.0999999999999996</v>
      </c>
      <c r="B53" s="36" t="s">
        <v>217</v>
      </c>
      <c r="C53" s="37"/>
      <c r="D53" s="23">
        <v>50000</v>
      </c>
      <c r="E53" s="22">
        <f>30</f>
        <v>30</v>
      </c>
      <c r="F53" s="22" t="s">
        <v>204</v>
      </c>
      <c r="G53" s="22">
        <v>1</v>
      </c>
      <c r="H53" s="22" t="s">
        <v>205</v>
      </c>
      <c r="I53" s="22">
        <v>1</v>
      </c>
      <c r="J53" s="22" t="s">
        <v>206</v>
      </c>
      <c r="K53" s="24">
        <v>1</v>
      </c>
      <c r="L53" s="22" t="s">
        <v>207</v>
      </c>
      <c r="M53" s="26">
        <f>PRODUCT(D53:L53)</f>
        <v>1500000</v>
      </c>
      <c r="N53" s="99"/>
      <c r="O53" s="101"/>
      <c r="P53" s="192" t="s">
        <v>208</v>
      </c>
      <c r="Q53" s="29"/>
      <c r="R53" s="96"/>
      <c r="S53" s="97"/>
      <c r="T53" s="97"/>
      <c r="U53" s="98">
        <f>M53</f>
        <v>1500000</v>
      </c>
      <c r="V53" s="33"/>
      <c r="W53" s="34"/>
    </row>
    <row r="54" spans="1:23" ht="15" customHeight="1" x14ac:dyDescent="0.35">
      <c r="A54" s="197">
        <v>4.2</v>
      </c>
      <c r="B54" s="36"/>
      <c r="C54" s="37"/>
      <c r="D54" s="23"/>
      <c r="E54" s="22"/>
      <c r="F54" s="22" t="s">
        <v>204</v>
      </c>
      <c r="G54" s="22">
        <v>1</v>
      </c>
      <c r="H54" s="22" t="s">
        <v>218</v>
      </c>
      <c r="I54" s="22">
        <v>1</v>
      </c>
      <c r="J54" s="22" t="s">
        <v>206</v>
      </c>
      <c r="K54" s="24">
        <v>1</v>
      </c>
      <c r="L54" s="22" t="s">
        <v>207</v>
      </c>
      <c r="M54" s="26">
        <f t="shared" ref="M54:M59" si="5">PRODUCT(D54:L54)</f>
        <v>1</v>
      </c>
      <c r="N54" s="99"/>
      <c r="O54" s="101"/>
      <c r="P54" s="192"/>
      <c r="Q54" s="29"/>
      <c r="R54" s="96"/>
      <c r="S54" s="97"/>
      <c r="T54" s="97"/>
      <c r="U54" s="98">
        <f t="shared" ref="U54:U59" si="6">M54</f>
        <v>1</v>
      </c>
      <c r="V54" s="33"/>
      <c r="W54" s="34"/>
    </row>
    <row r="55" spans="1:23" ht="15" customHeight="1" x14ac:dyDescent="0.35">
      <c r="A55" s="197">
        <v>4.3</v>
      </c>
      <c r="B55" s="36"/>
      <c r="C55" s="37"/>
      <c r="D55" s="23"/>
      <c r="E55" s="22"/>
      <c r="F55" s="22" t="s">
        <v>204</v>
      </c>
      <c r="G55" s="22">
        <v>1</v>
      </c>
      <c r="H55" s="22" t="s">
        <v>209</v>
      </c>
      <c r="I55" s="22">
        <v>1</v>
      </c>
      <c r="J55" s="22" t="s">
        <v>206</v>
      </c>
      <c r="K55" s="24">
        <v>1</v>
      </c>
      <c r="L55" s="22" t="s">
        <v>207</v>
      </c>
      <c r="M55" s="26">
        <f t="shared" si="5"/>
        <v>1</v>
      </c>
      <c r="N55" s="99"/>
      <c r="O55" s="101"/>
      <c r="P55" s="192"/>
      <c r="Q55" s="29"/>
      <c r="R55" s="96"/>
      <c r="S55" s="97"/>
      <c r="T55" s="97"/>
      <c r="U55" s="98">
        <f t="shared" si="6"/>
        <v>1</v>
      </c>
      <c r="V55" s="33"/>
      <c r="W55" s="34"/>
    </row>
    <row r="56" spans="1:23" ht="15" customHeight="1" x14ac:dyDescent="0.35">
      <c r="A56" s="197">
        <v>4.4000000000000004</v>
      </c>
      <c r="B56" s="36"/>
      <c r="C56" s="107"/>
      <c r="D56" s="23"/>
      <c r="E56" s="22"/>
      <c r="F56" s="22" t="s">
        <v>204</v>
      </c>
      <c r="G56" s="22">
        <v>1</v>
      </c>
      <c r="H56" s="22" t="s">
        <v>209</v>
      </c>
      <c r="I56" s="22">
        <v>1</v>
      </c>
      <c r="J56" s="22" t="s">
        <v>206</v>
      </c>
      <c r="K56" s="24">
        <v>1</v>
      </c>
      <c r="L56" s="22" t="s">
        <v>207</v>
      </c>
      <c r="M56" s="26">
        <f t="shared" si="5"/>
        <v>1</v>
      </c>
      <c r="N56" s="99"/>
      <c r="O56" s="101"/>
      <c r="P56" s="192"/>
      <c r="Q56" s="29"/>
      <c r="R56" s="96"/>
      <c r="S56" s="97"/>
      <c r="T56" s="97"/>
      <c r="U56" s="98">
        <f t="shared" si="6"/>
        <v>1</v>
      </c>
      <c r="V56" s="33"/>
      <c r="W56" s="34"/>
    </row>
    <row r="57" spans="1:23" ht="15" customHeight="1" x14ac:dyDescent="0.35">
      <c r="A57" s="197"/>
      <c r="B57" s="36"/>
      <c r="C57" s="107"/>
      <c r="D57" s="23"/>
      <c r="E57" s="22"/>
      <c r="F57" s="22"/>
      <c r="G57" s="22"/>
      <c r="H57" s="22"/>
      <c r="I57" s="22"/>
      <c r="J57" s="22"/>
      <c r="K57" s="24"/>
      <c r="L57" s="22"/>
      <c r="M57" s="26">
        <f t="shared" si="5"/>
        <v>0</v>
      </c>
      <c r="N57" s="99"/>
      <c r="O57" s="101"/>
      <c r="P57" s="192"/>
      <c r="Q57" s="29"/>
      <c r="R57" s="96"/>
      <c r="S57" s="97"/>
      <c r="T57" s="97"/>
      <c r="U57" s="98">
        <f t="shared" si="6"/>
        <v>0</v>
      </c>
      <c r="V57" s="33"/>
      <c r="W57" s="102"/>
    </row>
    <row r="58" spans="1:23" ht="15" customHeight="1" x14ac:dyDescent="0.35">
      <c r="A58" s="197"/>
      <c r="B58" s="36"/>
      <c r="C58" s="107"/>
      <c r="D58" s="23"/>
      <c r="E58" s="22"/>
      <c r="F58" s="22"/>
      <c r="G58" s="22"/>
      <c r="H58" s="22"/>
      <c r="I58" s="22"/>
      <c r="J58" s="22"/>
      <c r="K58" s="24"/>
      <c r="L58" s="22"/>
      <c r="M58" s="26">
        <f t="shared" si="5"/>
        <v>0</v>
      </c>
      <c r="N58" s="99"/>
      <c r="O58" s="101"/>
      <c r="P58" s="192"/>
      <c r="Q58" s="29"/>
      <c r="R58" s="96"/>
      <c r="S58" s="97"/>
      <c r="T58" s="97"/>
      <c r="U58" s="98">
        <f t="shared" si="6"/>
        <v>0</v>
      </c>
      <c r="V58" s="33"/>
      <c r="W58" s="34"/>
    </row>
    <row r="59" spans="1:23" ht="15" customHeight="1" x14ac:dyDescent="0.35">
      <c r="A59" s="198"/>
      <c r="B59" s="36"/>
      <c r="C59" s="107"/>
      <c r="D59" s="23"/>
      <c r="E59" s="22"/>
      <c r="F59" s="22"/>
      <c r="G59" s="22"/>
      <c r="H59" s="22"/>
      <c r="I59" s="22"/>
      <c r="J59" s="22"/>
      <c r="K59" s="24"/>
      <c r="L59" s="22"/>
      <c r="M59" s="26">
        <f t="shared" si="5"/>
        <v>0</v>
      </c>
      <c r="N59" s="99"/>
      <c r="O59" s="101"/>
      <c r="P59" s="192"/>
      <c r="Q59" s="29"/>
      <c r="R59" s="96"/>
      <c r="S59" s="97"/>
      <c r="T59" s="97"/>
      <c r="U59" s="98">
        <f t="shared" si="6"/>
        <v>0</v>
      </c>
      <c r="V59" s="33"/>
      <c r="W59" s="34"/>
    </row>
    <row r="60" spans="1:23" ht="15" customHeight="1" x14ac:dyDescent="0.35">
      <c r="A60" s="198"/>
      <c r="B60" s="36"/>
      <c r="C60" s="108"/>
      <c r="D60" s="23"/>
      <c r="E60" s="22"/>
      <c r="F60" s="22"/>
      <c r="G60" s="22"/>
      <c r="H60" s="22"/>
      <c r="I60" s="22"/>
      <c r="J60" s="22"/>
      <c r="K60" s="24"/>
      <c r="L60" s="22"/>
      <c r="M60" s="26"/>
      <c r="N60" s="99"/>
      <c r="O60" s="101"/>
      <c r="P60" s="192"/>
      <c r="Q60" s="29"/>
      <c r="R60" s="93"/>
      <c r="S60" s="97"/>
      <c r="T60" s="97"/>
      <c r="U60" s="95"/>
      <c r="V60" s="33"/>
      <c r="W60" s="34"/>
    </row>
    <row r="61" spans="1:23" ht="17.649999999999999" customHeight="1" x14ac:dyDescent="0.35">
      <c r="A61" s="206"/>
      <c r="B61" s="208"/>
      <c r="C61" s="208"/>
      <c r="D61" s="209"/>
      <c r="E61" s="210"/>
      <c r="F61" s="210"/>
      <c r="G61" s="210"/>
      <c r="H61" s="210"/>
      <c r="I61" s="210"/>
      <c r="J61" s="210"/>
      <c r="K61" s="211"/>
      <c r="L61" s="210"/>
      <c r="M61" s="220" t="s">
        <v>216</v>
      </c>
      <c r="N61" s="213">
        <f>SUM(M53:M60)</f>
        <v>1500003</v>
      </c>
      <c r="O61" s="221"/>
      <c r="P61" s="207"/>
      <c r="Q61" s="29"/>
      <c r="R61" s="113"/>
      <c r="S61" s="114"/>
      <c r="T61" s="114"/>
      <c r="U61" s="115"/>
      <c r="V61" s="33">
        <f>SUM(R53:U60)</f>
        <v>1500003</v>
      </c>
      <c r="W61" s="102"/>
    </row>
    <row r="62" spans="1:23" ht="15" customHeight="1" x14ac:dyDescent="0.35">
      <c r="A62" s="236"/>
      <c r="B62" s="237"/>
      <c r="C62" s="237"/>
      <c r="D62" s="238"/>
      <c r="E62" s="239"/>
      <c r="F62" s="239"/>
      <c r="G62" s="239"/>
      <c r="H62" s="239"/>
      <c r="I62" s="239"/>
      <c r="J62" s="239"/>
      <c r="K62" s="240"/>
      <c r="L62" s="239"/>
      <c r="M62" s="241"/>
      <c r="N62" s="242"/>
      <c r="O62" s="243"/>
      <c r="P62" s="244"/>
      <c r="Q62" s="29"/>
      <c r="R62" s="104"/>
      <c r="S62" s="105"/>
      <c r="T62" s="105"/>
      <c r="U62" s="106"/>
      <c r="V62" s="33"/>
      <c r="W62" s="102"/>
    </row>
    <row r="63" spans="1:23" ht="15" customHeight="1" x14ac:dyDescent="0.35">
      <c r="A63" s="187"/>
      <c r="B63" s="108"/>
      <c r="C63" s="108"/>
      <c r="D63" s="109"/>
      <c r="E63" s="41"/>
      <c r="F63" s="41"/>
      <c r="G63" s="41"/>
      <c r="H63" s="41"/>
      <c r="I63" s="41"/>
      <c r="J63" s="41"/>
      <c r="K63" s="42"/>
      <c r="L63" s="41"/>
      <c r="M63" s="43"/>
      <c r="N63" s="103"/>
      <c r="O63" s="110"/>
      <c r="P63" s="192"/>
      <c r="Q63" s="29"/>
      <c r="R63" s="104"/>
      <c r="S63" s="105"/>
      <c r="T63" s="105"/>
      <c r="U63" s="106"/>
      <c r="V63" s="33"/>
      <c r="W63" s="102"/>
    </row>
    <row r="64" spans="1:23" s="19" customFormat="1" ht="19.5" customHeight="1" x14ac:dyDescent="0.35">
      <c r="A64" s="279" t="s">
        <v>219</v>
      </c>
      <c r="B64" s="280"/>
      <c r="C64" s="280"/>
      <c r="D64" s="280"/>
      <c r="E64" s="280"/>
      <c r="F64" s="280"/>
      <c r="G64" s="280"/>
      <c r="H64" s="280"/>
      <c r="I64" s="280"/>
      <c r="J64" s="280"/>
      <c r="K64" s="280"/>
      <c r="L64" s="280"/>
      <c r="M64" s="280"/>
      <c r="N64" s="280"/>
      <c r="O64" s="85"/>
      <c r="P64" s="86"/>
      <c r="Q64" s="87"/>
      <c r="R64" s="88"/>
      <c r="S64" s="89"/>
      <c r="T64" s="89"/>
      <c r="U64" s="90"/>
      <c r="V64" s="91"/>
      <c r="W64" s="92"/>
    </row>
    <row r="65" spans="1:23" s="314" customFormat="1" ht="15" customHeight="1" x14ac:dyDescent="0.35">
      <c r="A65" s="327">
        <v>5</v>
      </c>
      <c r="B65" s="328" t="s">
        <v>220</v>
      </c>
      <c r="C65" s="329"/>
      <c r="D65" s="330"/>
      <c r="E65" s="331"/>
      <c r="F65" s="331"/>
      <c r="G65" s="331"/>
      <c r="H65" s="331"/>
      <c r="I65" s="331"/>
      <c r="J65" s="331"/>
      <c r="K65" s="332"/>
      <c r="L65" s="331"/>
      <c r="M65" s="333"/>
      <c r="N65" s="334"/>
      <c r="O65" s="306"/>
      <c r="P65" s="307"/>
      <c r="Q65" s="308"/>
      <c r="R65" s="309"/>
      <c r="S65" s="310"/>
      <c r="T65" s="321"/>
      <c r="U65" s="322"/>
      <c r="V65" s="312"/>
      <c r="W65" s="326"/>
    </row>
    <row r="66" spans="1:23" ht="37.5" x14ac:dyDescent="0.35">
      <c r="A66" s="281">
        <v>5.0999999999999996</v>
      </c>
      <c r="B66" s="282" t="s">
        <v>217</v>
      </c>
      <c r="C66" s="283"/>
      <c r="D66" s="284">
        <v>50000</v>
      </c>
      <c r="E66" s="285">
        <f>30</f>
        <v>30</v>
      </c>
      <c r="F66" s="285" t="s">
        <v>204</v>
      </c>
      <c r="G66" s="285">
        <v>1</v>
      </c>
      <c r="H66" s="285" t="s">
        <v>221</v>
      </c>
      <c r="I66" s="285">
        <v>1</v>
      </c>
      <c r="J66" s="285" t="s">
        <v>206</v>
      </c>
      <c r="K66" s="286">
        <v>1</v>
      </c>
      <c r="L66" s="285" t="s">
        <v>207</v>
      </c>
      <c r="M66" s="287">
        <f>PRODUCT(D66:L66)</f>
        <v>1500000</v>
      </c>
      <c r="N66" s="288"/>
      <c r="O66" s="101"/>
      <c r="P66" s="335" t="s">
        <v>208</v>
      </c>
      <c r="Q66" s="29"/>
      <c r="R66" s="96"/>
      <c r="S66" s="97"/>
      <c r="T66" s="97"/>
      <c r="U66" s="278">
        <f>M66</f>
        <v>1500000</v>
      </c>
      <c r="V66" s="33"/>
      <c r="W66" s="34"/>
    </row>
    <row r="67" spans="1:23" ht="15" customHeight="1" x14ac:dyDescent="0.35">
      <c r="A67" s="281">
        <v>5.2</v>
      </c>
      <c r="B67" s="282" t="s">
        <v>222</v>
      </c>
      <c r="C67" s="283"/>
      <c r="D67" s="284">
        <v>10000</v>
      </c>
      <c r="E67" s="285">
        <v>30</v>
      </c>
      <c r="F67" s="285" t="s">
        <v>204</v>
      </c>
      <c r="G67" s="285">
        <v>1</v>
      </c>
      <c r="H67" s="285" t="s">
        <v>221</v>
      </c>
      <c r="I67" s="285">
        <v>1</v>
      </c>
      <c r="J67" s="285" t="s">
        <v>206</v>
      </c>
      <c r="K67" s="286">
        <v>1</v>
      </c>
      <c r="L67" s="285" t="s">
        <v>207</v>
      </c>
      <c r="M67" s="287">
        <f t="shared" ref="M67:M72" si="7">PRODUCT(D67:L67)</f>
        <v>300000</v>
      </c>
      <c r="N67" s="288"/>
      <c r="O67" s="101"/>
      <c r="P67" s="335" t="s">
        <v>223</v>
      </c>
      <c r="Q67" s="29"/>
      <c r="R67" s="96"/>
      <c r="S67" s="97"/>
      <c r="T67" s="97"/>
      <c r="U67" s="278">
        <f t="shared" ref="U67:U72" si="8">M67</f>
        <v>300000</v>
      </c>
      <c r="V67" s="33"/>
      <c r="W67" s="34"/>
    </row>
    <row r="68" spans="1:23" ht="15" customHeight="1" x14ac:dyDescent="0.35">
      <c r="A68" s="281">
        <v>5.3</v>
      </c>
      <c r="B68" s="282"/>
      <c r="C68" s="283"/>
      <c r="D68" s="284"/>
      <c r="E68" s="285"/>
      <c r="F68" s="285" t="s">
        <v>204</v>
      </c>
      <c r="G68" s="285">
        <v>1</v>
      </c>
      <c r="H68" s="285" t="s">
        <v>209</v>
      </c>
      <c r="I68" s="285">
        <v>1</v>
      </c>
      <c r="J68" s="285" t="s">
        <v>206</v>
      </c>
      <c r="K68" s="286">
        <v>1</v>
      </c>
      <c r="L68" s="285" t="s">
        <v>207</v>
      </c>
      <c r="M68" s="287">
        <f t="shared" si="7"/>
        <v>1</v>
      </c>
      <c r="N68" s="288"/>
      <c r="O68" s="101"/>
      <c r="P68" s="192"/>
      <c r="Q68" s="29"/>
      <c r="R68" s="96"/>
      <c r="S68" s="97"/>
      <c r="T68" s="97"/>
      <c r="U68" s="278">
        <f t="shared" si="8"/>
        <v>1</v>
      </c>
      <c r="V68" s="33"/>
      <c r="W68" s="34"/>
    </row>
    <row r="69" spans="1:23" ht="15" customHeight="1" x14ac:dyDescent="0.35">
      <c r="A69" s="281">
        <v>5.4</v>
      </c>
      <c r="B69" s="282"/>
      <c r="C69" s="289"/>
      <c r="D69" s="284"/>
      <c r="E69" s="285"/>
      <c r="F69" s="285" t="s">
        <v>204</v>
      </c>
      <c r="G69" s="285">
        <v>1</v>
      </c>
      <c r="H69" s="285" t="s">
        <v>209</v>
      </c>
      <c r="I69" s="285">
        <v>1</v>
      </c>
      <c r="J69" s="285" t="s">
        <v>206</v>
      </c>
      <c r="K69" s="286">
        <v>1</v>
      </c>
      <c r="L69" s="285" t="s">
        <v>207</v>
      </c>
      <c r="M69" s="287">
        <f t="shared" si="7"/>
        <v>1</v>
      </c>
      <c r="N69" s="288"/>
      <c r="O69" s="101"/>
      <c r="P69" s="192"/>
      <c r="Q69" s="29"/>
      <c r="R69" s="96"/>
      <c r="S69" s="97"/>
      <c r="T69" s="97"/>
      <c r="U69" s="278">
        <f t="shared" si="8"/>
        <v>1</v>
      </c>
      <c r="V69" s="33"/>
      <c r="W69" s="34"/>
    </row>
    <row r="70" spans="1:23" ht="15" customHeight="1" x14ac:dyDescent="0.35">
      <c r="A70" s="281"/>
      <c r="B70" s="282"/>
      <c r="C70" s="289"/>
      <c r="D70" s="284"/>
      <c r="E70" s="285"/>
      <c r="F70" s="285"/>
      <c r="G70" s="285"/>
      <c r="H70" s="285"/>
      <c r="I70" s="285"/>
      <c r="J70" s="285"/>
      <c r="K70" s="286"/>
      <c r="L70" s="285"/>
      <c r="M70" s="287">
        <f t="shared" si="7"/>
        <v>0</v>
      </c>
      <c r="N70" s="288"/>
      <c r="O70" s="101"/>
      <c r="P70" s="192"/>
      <c r="Q70" s="29"/>
      <c r="R70" s="96"/>
      <c r="S70" s="97"/>
      <c r="T70" s="97"/>
      <c r="U70" s="278">
        <f t="shared" si="8"/>
        <v>0</v>
      </c>
      <c r="V70" s="33"/>
      <c r="W70" s="102"/>
    </row>
    <row r="71" spans="1:23" ht="15" customHeight="1" x14ac:dyDescent="0.35">
      <c r="A71" s="281"/>
      <c r="B71" s="282"/>
      <c r="C71" s="289"/>
      <c r="D71" s="284"/>
      <c r="E71" s="285"/>
      <c r="F71" s="285"/>
      <c r="G71" s="285"/>
      <c r="H71" s="285"/>
      <c r="I71" s="285"/>
      <c r="J71" s="285"/>
      <c r="K71" s="286"/>
      <c r="L71" s="285"/>
      <c r="M71" s="287">
        <f t="shared" si="7"/>
        <v>0</v>
      </c>
      <c r="N71" s="288"/>
      <c r="O71" s="101"/>
      <c r="P71" s="192"/>
      <c r="Q71" s="29"/>
      <c r="R71" s="96"/>
      <c r="S71" s="97"/>
      <c r="T71" s="97"/>
      <c r="U71" s="278">
        <f t="shared" si="8"/>
        <v>0</v>
      </c>
      <c r="V71" s="33"/>
      <c r="W71" s="34"/>
    </row>
    <row r="72" spans="1:23" ht="15" customHeight="1" x14ac:dyDescent="0.35">
      <c r="A72" s="290"/>
      <c r="B72" s="282"/>
      <c r="C72" s="289"/>
      <c r="D72" s="284"/>
      <c r="E72" s="285"/>
      <c r="F72" s="285"/>
      <c r="G72" s="285"/>
      <c r="H72" s="285"/>
      <c r="I72" s="285"/>
      <c r="J72" s="285"/>
      <c r="K72" s="286"/>
      <c r="L72" s="285"/>
      <c r="M72" s="287">
        <f t="shared" si="7"/>
        <v>0</v>
      </c>
      <c r="N72" s="288"/>
      <c r="O72" s="101"/>
      <c r="P72" s="192"/>
      <c r="Q72" s="29"/>
      <c r="R72" s="96"/>
      <c r="S72" s="97"/>
      <c r="T72" s="97"/>
      <c r="U72" s="278">
        <f t="shared" si="8"/>
        <v>0</v>
      </c>
      <c r="V72" s="33"/>
      <c r="W72" s="34"/>
    </row>
    <row r="73" spans="1:23" ht="15" customHeight="1" x14ac:dyDescent="0.35">
      <c r="A73" s="290"/>
      <c r="B73" s="282"/>
      <c r="C73" s="291"/>
      <c r="D73" s="284"/>
      <c r="E73" s="285"/>
      <c r="F73" s="285"/>
      <c r="G73" s="285"/>
      <c r="H73" s="285"/>
      <c r="I73" s="285"/>
      <c r="J73" s="285"/>
      <c r="K73" s="286"/>
      <c r="L73" s="285"/>
      <c r="M73" s="287"/>
      <c r="N73" s="288"/>
      <c r="O73" s="101"/>
      <c r="P73" s="192"/>
      <c r="Q73" s="29"/>
      <c r="R73" s="93"/>
      <c r="S73" s="97"/>
      <c r="T73" s="97"/>
      <c r="U73" s="95"/>
      <c r="V73" s="33"/>
      <c r="W73" s="34"/>
    </row>
    <row r="74" spans="1:23" ht="17.649999999999999" customHeight="1" x14ac:dyDescent="0.35">
      <c r="A74" s="292"/>
      <c r="B74" s="293"/>
      <c r="C74" s="293"/>
      <c r="D74" s="294"/>
      <c r="E74" s="295"/>
      <c r="F74" s="295"/>
      <c r="G74" s="295"/>
      <c r="H74" s="295"/>
      <c r="I74" s="295"/>
      <c r="J74" s="295"/>
      <c r="K74" s="296"/>
      <c r="L74" s="295"/>
      <c r="M74" s="297" t="s">
        <v>216</v>
      </c>
      <c r="N74" s="298">
        <f>SUM(M66:M73)</f>
        <v>1800002</v>
      </c>
      <c r="O74" s="221"/>
      <c r="P74" s="207"/>
      <c r="Q74" s="29"/>
      <c r="R74" s="113"/>
      <c r="S74" s="114"/>
      <c r="T74" s="114"/>
      <c r="U74" s="115"/>
      <c r="V74" s="33">
        <f>SUM(R66:U73)</f>
        <v>1800002</v>
      </c>
      <c r="W74" s="102"/>
    </row>
    <row r="75" spans="1:23" ht="15" customHeight="1" thickBot="1" x14ac:dyDescent="0.4">
      <c r="A75" s="236"/>
      <c r="B75" s="237"/>
      <c r="C75" s="237"/>
      <c r="D75" s="238"/>
      <c r="E75" s="239"/>
      <c r="F75" s="239"/>
      <c r="G75" s="239"/>
      <c r="H75" s="239"/>
      <c r="I75" s="239"/>
      <c r="J75" s="239"/>
      <c r="K75" s="240"/>
      <c r="L75" s="239"/>
      <c r="M75" s="241"/>
      <c r="N75" s="242"/>
      <c r="O75" s="243"/>
      <c r="P75" s="244"/>
      <c r="Q75" s="29"/>
      <c r="R75" s="104"/>
      <c r="S75" s="105"/>
      <c r="T75" s="105"/>
      <c r="U75" s="106"/>
      <c r="V75" s="33"/>
      <c r="W75" s="102"/>
    </row>
    <row r="76" spans="1:23" s="201" customFormat="1" ht="17.649999999999999" customHeight="1" thickTop="1" thickBot="1" x14ac:dyDescent="0.4">
      <c r="A76" s="246"/>
      <c r="B76" s="247"/>
      <c r="C76" s="247"/>
      <c r="D76" s="247"/>
      <c r="E76" s="247"/>
      <c r="F76" s="247"/>
      <c r="G76" s="247"/>
      <c r="H76" s="247"/>
      <c r="I76" s="247"/>
      <c r="J76" s="247"/>
      <c r="K76" s="247"/>
      <c r="L76" s="248" t="s">
        <v>224</v>
      </c>
      <c r="M76" s="249"/>
      <c r="N76" s="249"/>
      <c r="O76" s="250">
        <f>SUM(N14:N74)</f>
        <v>8350016</v>
      </c>
      <c r="P76" s="251"/>
      <c r="Q76" s="73"/>
      <c r="R76" s="113"/>
      <c r="S76" s="114"/>
      <c r="T76" s="114"/>
      <c r="U76" s="115"/>
      <c r="V76" s="74"/>
      <c r="W76" s="200"/>
    </row>
    <row r="77" spans="1:23" s="76" customFormat="1" ht="18" customHeight="1" thickTop="1" x14ac:dyDescent="0.35">
      <c r="A77" s="184"/>
      <c r="B77" s="245"/>
      <c r="C77" s="245"/>
      <c r="D77" s="245"/>
      <c r="E77" s="253"/>
      <c r="F77" s="253"/>
      <c r="G77" s="253"/>
      <c r="H77" s="253"/>
      <c r="I77" s="253"/>
      <c r="J77" s="253"/>
      <c r="K77" s="253"/>
      <c r="L77" s="254"/>
      <c r="M77" s="255"/>
      <c r="N77" s="255"/>
      <c r="O77" s="255"/>
      <c r="P77" s="513"/>
      <c r="Q77" s="73"/>
      <c r="R77" s="104"/>
      <c r="S77" s="105"/>
      <c r="T77" s="105"/>
      <c r="U77" s="106"/>
      <c r="V77" s="74"/>
      <c r="W77" s="185"/>
    </row>
    <row r="78" spans="1:23" s="19" customFormat="1" ht="19.5" customHeight="1" x14ac:dyDescent="0.35">
      <c r="A78" s="196" t="s">
        <v>225</v>
      </c>
      <c r="B78" s="122"/>
      <c r="C78" s="122"/>
      <c r="D78" s="122"/>
      <c r="E78" s="123"/>
      <c r="F78" s="123"/>
      <c r="G78" s="123"/>
      <c r="H78" s="123"/>
      <c r="I78" s="123"/>
      <c r="J78" s="123"/>
      <c r="K78" s="123"/>
      <c r="L78" s="124"/>
      <c r="M78" s="124"/>
      <c r="N78" s="123"/>
      <c r="O78" s="125"/>
      <c r="P78" s="195"/>
      <c r="Q78" s="16"/>
      <c r="R78" s="126"/>
      <c r="S78" s="127"/>
      <c r="T78" s="127"/>
      <c r="U78" s="128"/>
      <c r="V78" s="17"/>
      <c r="W78" s="18"/>
    </row>
    <row r="79" spans="1:23" s="19" customFormat="1" ht="19.5" customHeight="1" x14ac:dyDescent="0.35">
      <c r="A79" s="48" t="s">
        <v>226</v>
      </c>
      <c r="B79" s="227" t="s">
        <v>172</v>
      </c>
      <c r="C79" s="37"/>
      <c r="D79" s="23"/>
      <c r="E79" s="22"/>
      <c r="F79" s="22"/>
      <c r="G79" s="22"/>
      <c r="H79" s="22"/>
      <c r="I79" s="22"/>
      <c r="J79" s="22"/>
      <c r="K79" s="24"/>
      <c r="L79" s="25"/>
      <c r="M79" s="26"/>
      <c r="N79" s="214"/>
      <c r="O79" s="28"/>
      <c r="P79" s="192"/>
      <c r="Q79" s="16"/>
      <c r="R79" s="104"/>
      <c r="S79" s="105"/>
      <c r="T79" s="94"/>
      <c r="U79" s="95"/>
      <c r="V79" s="17"/>
      <c r="W79" s="18"/>
    </row>
    <row r="80" spans="1:23" ht="16.5" customHeight="1" x14ac:dyDescent="0.35">
      <c r="A80" s="222" t="s">
        <v>227</v>
      </c>
      <c r="B80" s="36" t="s">
        <v>228</v>
      </c>
      <c r="C80" s="37"/>
      <c r="D80" s="23">
        <v>2500000</v>
      </c>
      <c r="E80" s="22">
        <v>1</v>
      </c>
      <c r="F80" s="22" t="s">
        <v>196</v>
      </c>
      <c r="G80" s="22">
        <v>1</v>
      </c>
      <c r="H80" s="22" t="s">
        <v>229</v>
      </c>
      <c r="I80" s="22">
        <v>12</v>
      </c>
      <c r="J80" s="22" t="s">
        <v>207</v>
      </c>
      <c r="K80" s="24">
        <v>0.3</v>
      </c>
      <c r="L80" s="25" t="s">
        <v>207</v>
      </c>
      <c r="M80" s="26">
        <f>PRODUCT(D80:L80)</f>
        <v>9000000</v>
      </c>
      <c r="N80" s="214"/>
      <c r="O80" s="28"/>
      <c r="P80" s="192" t="s">
        <v>230</v>
      </c>
      <c r="Q80" s="29"/>
      <c r="R80" s="30">
        <f>M80/4</f>
        <v>2250000</v>
      </c>
      <c r="S80" s="31">
        <f>R80</f>
        <v>2250000</v>
      </c>
      <c r="T80" s="31">
        <f>R80</f>
        <v>2250000</v>
      </c>
      <c r="U80" s="32">
        <f>R80</f>
        <v>2250000</v>
      </c>
      <c r="V80" s="33"/>
      <c r="W80" s="34"/>
    </row>
    <row r="81" spans="1:30" ht="16.5" customHeight="1" x14ac:dyDescent="0.35">
      <c r="A81" s="223" t="s">
        <v>231</v>
      </c>
      <c r="B81" s="36" t="s">
        <v>232</v>
      </c>
      <c r="C81" s="37"/>
      <c r="D81" s="23">
        <v>1500000</v>
      </c>
      <c r="E81" s="22">
        <v>1</v>
      </c>
      <c r="F81" s="22" t="s">
        <v>196</v>
      </c>
      <c r="G81" s="22">
        <v>1</v>
      </c>
      <c r="H81" s="22" t="s">
        <v>229</v>
      </c>
      <c r="I81" s="22">
        <v>12</v>
      </c>
      <c r="J81" s="22" t="s">
        <v>207</v>
      </c>
      <c r="K81" s="24">
        <v>0.3</v>
      </c>
      <c r="L81" s="25" t="s">
        <v>207</v>
      </c>
      <c r="M81" s="26">
        <f>PRODUCT(D81:L81)</f>
        <v>5400000</v>
      </c>
      <c r="N81" s="214"/>
      <c r="O81" s="28"/>
      <c r="P81" s="192" t="s">
        <v>230</v>
      </c>
      <c r="Q81" s="29"/>
      <c r="R81" s="30">
        <f>M81/4</f>
        <v>1350000</v>
      </c>
      <c r="S81" s="31">
        <f>R81</f>
        <v>1350000</v>
      </c>
      <c r="T81" s="31">
        <f>R81</f>
        <v>1350000</v>
      </c>
      <c r="U81" s="32">
        <f>R81</f>
        <v>1350000</v>
      </c>
      <c r="V81" s="33"/>
      <c r="W81" s="34"/>
    </row>
    <row r="82" spans="1:30" ht="16.5" customHeight="1" x14ac:dyDescent="0.35">
      <c r="A82" s="223" t="s">
        <v>233</v>
      </c>
      <c r="B82" s="36"/>
      <c r="C82" s="37"/>
      <c r="D82" s="23"/>
      <c r="E82" s="22"/>
      <c r="F82" s="22"/>
      <c r="G82" s="22"/>
      <c r="H82" s="22"/>
      <c r="I82" s="22"/>
      <c r="J82" s="22"/>
      <c r="K82" s="24"/>
      <c r="L82" s="25" t="s">
        <v>207</v>
      </c>
      <c r="M82" s="26">
        <f>PRODUCT(D82:L82)</f>
        <v>0</v>
      </c>
      <c r="N82" s="214"/>
      <c r="O82" s="28"/>
      <c r="P82" s="192"/>
      <c r="Q82" s="29"/>
      <c r="R82" s="30">
        <f>M82/4</f>
        <v>0</v>
      </c>
      <c r="S82" s="31">
        <f>R82</f>
        <v>0</v>
      </c>
      <c r="T82" s="31">
        <f>R82</f>
        <v>0</v>
      </c>
      <c r="U82" s="32">
        <f>R82</f>
        <v>0</v>
      </c>
      <c r="V82" s="33"/>
      <c r="W82" s="34"/>
    </row>
    <row r="83" spans="1:30" ht="16.5" customHeight="1" x14ac:dyDescent="0.35">
      <c r="A83" s="223"/>
      <c r="B83" s="36"/>
      <c r="C83" s="37"/>
      <c r="D83" s="23"/>
      <c r="E83" s="22"/>
      <c r="F83" s="22"/>
      <c r="G83" s="22"/>
      <c r="H83" s="22"/>
      <c r="I83" s="22"/>
      <c r="J83" s="22"/>
      <c r="K83" s="24"/>
      <c r="L83" s="25"/>
      <c r="M83" s="26"/>
      <c r="N83" s="214"/>
      <c r="O83" s="28"/>
      <c r="P83" s="192"/>
      <c r="Q83" s="29"/>
      <c r="R83" s="30"/>
      <c r="S83" s="31"/>
      <c r="T83" s="31"/>
      <c r="U83" s="32"/>
      <c r="V83" s="33"/>
      <c r="W83" s="34"/>
    </row>
    <row r="84" spans="1:30" x14ac:dyDescent="0.35">
      <c r="A84" s="21"/>
      <c r="B84" s="38"/>
      <c r="C84" s="39"/>
      <c r="D84" s="40"/>
      <c r="E84" s="41"/>
      <c r="F84" s="41"/>
      <c r="G84" s="41"/>
      <c r="H84" s="41"/>
      <c r="I84" s="41"/>
      <c r="J84" s="41"/>
      <c r="K84" s="42"/>
      <c r="L84" s="41"/>
      <c r="M84" s="43"/>
      <c r="N84" s="111"/>
      <c r="O84" s="44"/>
      <c r="P84" s="192"/>
      <c r="Q84" s="29"/>
      <c r="R84" s="45"/>
      <c r="S84" s="46"/>
      <c r="T84" s="46"/>
      <c r="U84" s="47"/>
      <c r="V84" s="33"/>
      <c r="W84" s="34"/>
    </row>
    <row r="85" spans="1:30" ht="15.5" x14ac:dyDescent="0.35">
      <c r="A85" s="48" t="s">
        <v>234</v>
      </c>
      <c r="B85" s="227" t="s">
        <v>235</v>
      </c>
      <c r="C85" s="229"/>
      <c r="D85" s="52"/>
      <c r="E85" s="53"/>
      <c r="F85" s="53"/>
      <c r="G85" s="53"/>
      <c r="H85" s="53"/>
      <c r="I85" s="53"/>
      <c r="J85" s="53"/>
      <c r="K85" s="42"/>
      <c r="L85" s="53"/>
      <c r="M85" s="54"/>
      <c r="N85" s="215"/>
      <c r="O85" s="55"/>
      <c r="P85" s="192" t="s">
        <v>236</v>
      </c>
      <c r="Q85" s="29"/>
      <c r="R85" s="45"/>
      <c r="S85" s="46"/>
      <c r="T85" s="46"/>
      <c r="U85" s="47"/>
      <c r="V85" s="33"/>
      <c r="W85" s="56"/>
    </row>
    <row r="86" spans="1:30" ht="16.5" customHeight="1" x14ac:dyDescent="0.35">
      <c r="A86" s="223" t="s">
        <v>237</v>
      </c>
      <c r="B86" s="36" t="s">
        <v>228</v>
      </c>
      <c r="C86" s="230"/>
      <c r="D86" s="23">
        <v>2500000</v>
      </c>
      <c r="E86" s="22">
        <v>1</v>
      </c>
      <c r="F86" s="22" t="s">
        <v>196</v>
      </c>
      <c r="G86" s="27">
        <v>1</v>
      </c>
      <c r="H86" s="22" t="s">
        <v>229</v>
      </c>
      <c r="I86" s="25">
        <v>1</v>
      </c>
      <c r="J86" s="22" t="s">
        <v>207</v>
      </c>
      <c r="K86" s="24">
        <v>0.3</v>
      </c>
      <c r="L86" s="25" t="s">
        <v>207</v>
      </c>
      <c r="M86" s="26">
        <f>PRODUCT(D86:L86)</f>
        <v>750000</v>
      </c>
      <c r="N86" s="214"/>
      <c r="O86" s="28"/>
      <c r="P86" s="192"/>
      <c r="Q86" s="29"/>
      <c r="R86" s="30">
        <f>M86/4</f>
        <v>187500</v>
      </c>
      <c r="S86" s="31">
        <f>R86</f>
        <v>187500</v>
      </c>
      <c r="T86" s="31">
        <f>R86</f>
        <v>187500</v>
      </c>
      <c r="U86" s="32">
        <f>R86</f>
        <v>187500</v>
      </c>
      <c r="V86" s="33"/>
      <c r="W86" s="34"/>
    </row>
    <row r="87" spans="1:30" ht="16.5" customHeight="1" x14ac:dyDescent="0.35">
      <c r="A87" s="223" t="s">
        <v>238</v>
      </c>
      <c r="B87" s="36" t="s">
        <v>232</v>
      </c>
      <c r="C87" s="230"/>
      <c r="D87" s="23">
        <v>1500000</v>
      </c>
      <c r="E87" s="22">
        <v>1</v>
      </c>
      <c r="F87" s="22" t="s">
        <v>196</v>
      </c>
      <c r="G87" s="27">
        <v>1</v>
      </c>
      <c r="H87" s="22" t="s">
        <v>229</v>
      </c>
      <c r="I87" s="25">
        <v>1</v>
      </c>
      <c r="J87" s="22" t="s">
        <v>207</v>
      </c>
      <c r="K87" s="24">
        <v>0.3</v>
      </c>
      <c r="L87" s="25" t="s">
        <v>207</v>
      </c>
      <c r="M87" s="26">
        <f>PRODUCT(D87:L87)</f>
        <v>450000</v>
      </c>
      <c r="N87" s="214"/>
      <c r="O87" s="28"/>
      <c r="P87" s="192"/>
      <c r="Q87" s="29"/>
      <c r="R87" s="30">
        <f>M87/4</f>
        <v>112500</v>
      </c>
      <c r="S87" s="31">
        <f>R87</f>
        <v>112500</v>
      </c>
      <c r="T87" s="31">
        <f>R87</f>
        <v>112500</v>
      </c>
      <c r="U87" s="32">
        <f>R87</f>
        <v>112500</v>
      </c>
      <c r="V87" s="33"/>
      <c r="W87" s="34"/>
    </row>
    <row r="88" spans="1:30" ht="16.5" customHeight="1" x14ac:dyDescent="0.35">
      <c r="A88" s="223" t="s">
        <v>238</v>
      </c>
      <c r="B88" s="36"/>
      <c r="C88" s="230"/>
      <c r="D88" s="23"/>
      <c r="E88" s="22"/>
      <c r="F88" s="25"/>
      <c r="G88" s="27"/>
      <c r="H88" s="22"/>
      <c r="I88" s="22"/>
      <c r="J88" s="22"/>
      <c r="K88" s="24"/>
      <c r="L88" s="22"/>
      <c r="M88" s="26">
        <f>PRODUCT(D88:L88)</f>
        <v>0</v>
      </c>
      <c r="N88" s="214"/>
      <c r="O88" s="28"/>
      <c r="P88" s="192"/>
      <c r="Q88" s="29"/>
      <c r="R88" s="30">
        <f>M88/4</f>
        <v>0</v>
      </c>
      <c r="S88" s="31">
        <f>R88</f>
        <v>0</v>
      </c>
      <c r="T88" s="31">
        <f>R88</f>
        <v>0</v>
      </c>
      <c r="U88" s="32">
        <f>R88</f>
        <v>0</v>
      </c>
      <c r="V88" s="33"/>
      <c r="W88" s="34"/>
    </row>
    <row r="89" spans="1:30" ht="16.5" customHeight="1" x14ac:dyDescent="0.35">
      <c r="A89" s="223" t="s">
        <v>239</v>
      </c>
      <c r="B89" s="36"/>
      <c r="C89" s="39"/>
      <c r="D89" s="23"/>
      <c r="E89" s="41"/>
      <c r="F89" s="41"/>
      <c r="G89" s="27"/>
      <c r="H89" s="22"/>
      <c r="I89" s="22"/>
      <c r="J89" s="22"/>
      <c r="K89" s="24"/>
      <c r="L89" s="22"/>
      <c r="M89" s="26">
        <f>PRODUCT(D89:L89)</f>
        <v>0</v>
      </c>
      <c r="N89" s="214"/>
      <c r="O89" s="28"/>
      <c r="P89" s="192"/>
      <c r="Q89" s="29"/>
      <c r="R89" s="30"/>
      <c r="S89" s="31"/>
      <c r="T89" s="31"/>
      <c r="U89" s="32"/>
      <c r="V89" s="33"/>
      <c r="W89" s="34"/>
    </row>
    <row r="90" spans="1:30" ht="16.5" customHeight="1" x14ac:dyDescent="0.35">
      <c r="A90" s="58"/>
      <c r="B90" s="59"/>
      <c r="C90" s="60"/>
      <c r="D90" s="61"/>
      <c r="E90" s="62"/>
      <c r="F90" s="62"/>
      <c r="G90" s="62"/>
      <c r="H90" s="62"/>
      <c r="I90" s="62"/>
      <c r="J90" s="62"/>
      <c r="K90" s="63"/>
      <c r="L90" s="64"/>
      <c r="M90" s="65"/>
      <c r="N90" s="216"/>
      <c r="O90" s="66"/>
      <c r="P90" s="193"/>
      <c r="Q90" s="67"/>
      <c r="R90" s="68"/>
      <c r="S90" s="69"/>
      <c r="T90" s="69"/>
      <c r="U90" s="70"/>
      <c r="V90" s="71"/>
      <c r="W90" s="72"/>
    </row>
    <row r="91" spans="1:30" s="76" customFormat="1" ht="17.649999999999999" customHeight="1" x14ac:dyDescent="0.35">
      <c r="A91" s="263"/>
      <c r="B91" s="142"/>
      <c r="C91" s="142"/>
      <c r="D91" s="142"/>
      <c r="E91" s="142"/>
      <c r="F91" s="142"/>
      <c r="G91" s="142"/>
      <c r="H91" s="142"/>
      <c r="I91" s="142"/>
      <c r="J91" s="142"/>
      <c r="K91" s="142"/>
      <c r="L91" s="143" t="s">
        <v>240</v>
      </c>
      <c r="M91" s="144"/>
      <c r="N91" s="145">
        <f>SUM(M80:M90)</f>
        <v>15600000</v>
      </c>
      <c r="O91" s="146"/>
      <c r="P91" s="147"/>
      <c r="Q91" s="73"/>
      <c r="R91" s="126"/>
      <c r="S91" s="127"/>
      <c r="T91" s="127"/>
      <c r="U91" s="128"/>
      <c r="V91" s="224">
        <f>SUM(R80:U89)</f>
        <v>15600000</v>
      </c>
      <c r="W91" s="75"/>
    </row>
    <row r="92" spans="1:30" x14ac:dyDescent="0.35">
      <c r="A92" s="116"/>
      <c r="B92" s="117"/>
      <c r="C92" s="117"/>
      <c r="D92" s="117"/>
      <c r="E92" s="118"/>
      <c r="F92" s="118"/>
      <c r="G92" s="118"/>
      <c r="H92" s="118"/>
      <c r="I92" s="118"/>
      <c r="J92" s="118"/>
      <c r="K92" s="118"/>
      <c r="L92" s="118"/>
      <c r="M92" s="119"/>
      <c r="N92" s="119"/>
      <c r="O92" s="120"/>
      <c r="P92" s="194"/>
      <c r="Q92" s="16"/>
      <c r="R92" s="104"/>
      <c r="S92" s="105"/>
      <c r="T92" s="105"/>
      <c r="U92" s="106"/>
      <c r="V92" s="33"/>
      <c r="W92" s="121"/>
    </row>
    <row r="93" spans="1:30" s="19" customFormat="1" ht="18.649999999999999" customHeight="1" x14ac:dyDescent="0.35">
      <c r="A93" s="196" t="s">
        <v>241</v>
      </c>
      <c r="B93" s="122"/>
      <c r="C93" s="122"/>
      <c r="D93" s="122"/>
      <c r="E93" s="123"/>
      <c r="F93" s="123"/>
      <c r="G93" s="123"/>
      <c r="H93" s="123"/>
      <c r="I93" s="123"/>
      <c r="J93" s="123"/>
      <c r="K93" s="123"/>
      <c r="L93" s="124"/>
      <c r="M93" s="124"/>
      <c r="N93" s="123"/>
      <c r="O93" s="125"/>
      <c r="P93" s="195"/>
      <c r="Q93" s="87"/>
      <c r="R93" s="126"/>
      <c r="S93" s="127"/>
      <c r="T93" s="127"/>
      <c r="U93" s="128"/>
      <c r="V93" s="91"/>
      <c r="W93" s="92"/>
      <c r="X93" s="129"/>
      <c r="Y93" s="129"/>
      <c r="Z93" s="129"/>
      <c r="AA93" s="129"/>
      <c r="AB93" s="129"/>
      <c r="AC93" s="129"/>
      <c r="AD93" s="129"/>
    </row>
    <row r="94" spans="1:30" ht="18.75" customHeight="1" x14ac:dyDescent="0.35">
      <c r="A94" s="231" t="s">
        <v>242</v>
      </c>
      <c r="B94" s="228" t="s">
        <v>243</v>
      </c>
      <c r="C94" s="37"/>
      <c r="D94" s="131">
        <v>2000000</v>
      </c>
      <c r="E94" s="130">
        <v>1</v>
      </c>
      <c r="F94" s="132" t="s">
        <v>244</v>
      </c>
      <c r="G94" s="130">
        <v>1</v>
      </c>
      <c r="H94" s="130" t="s">
        <v>229</v>
      </c>
      <c r="I94" s="130">
        <v>12</v>
      </c>
      <c r="J94" s="130" t="s">
        <v>207</v>
      </c>
      <c r="K94" s="133">
        <v>0.3</v>
      </c>
      <c r="L94" s="130" t="s">
        <v>207</v>
      </c>
      <c r="M94" s="134">
        <f>PRODUCT(D94:L94)</f>
        <v>7200000</v>
      </c>
      <c r="N94" s="217"/>
      <c r="O94" s="135"/>
      <c r="P94" s="192" t="s">
        <v>230</v>
      </c>
      <c r="Q94" s="29"/>
      <c r="R94" s="30">
        <f>M94/4</f>
        <v>1800000</v>
      </c>
      <c r="S94" s="31">
        <f>R94</f>
        <v>1800000</v>
      </c>
      <c r="T94" s="31">
        <f>R94</f>
        <v>1800000</v>
      </c>
      <c r="U94" s="32">
        <f>R94</f>
        <v>1800000</v>
      </c>
      <c r="V94" s="33"/>
      <c r="W94" s="34"/>
    </row>
    <row r="95" spans="1:30" ht="18.75" customHeight="1" x14ac:dyDescent="0.35">
      <c r="A95" s="187" t="s">
        <v>245</v>
      </c>
      <c r="B95" s="36" t="s">
        <v>246</v>
      </c>
      <c r="C95" s="136"/>
      <c r="D95" s="23">
        <v>1000000</v>
      </c>
      <c r="E95" s="22">
        <v>1</v>
      </c>
      <c r="F95" s="137" t="s">
        <v>244</v>
      </c>
      <c r="G95" s="22">
        <v>1</v>
      </c>
      <c r="H95" s="22" t="s">
        <v>229</v>
      </c>
      <c r="I95" s="22">
        <v>12</v>
      </c>
      <c r="J95" s="22" t="s">
        <v>207</v>
      </c>
      <c r="K95" s="24">
        <v>0.3</v>
      </c>
      <c r="L95" s="22" t="s">
        <v>207</v>
      </c>
      <c r="M95" s="26">
        <f>PRODUCT(D95:L95)</f>
        <v>3600000</v>
      </c>
      <c r="N95" s="99"/>
      <c r="O95" s="99"/>
      <c r="P95" s="192" t="s">
        <v>230</v>
      </c>
      <c r="Q95" s="29"/>
      <c r="R95" s="30">
        <f>M95/4</f>
        <v>900000</v>
      </c>
      <c r="S95" s="31">
        <f>R95</f>
        <v>900000</v>
      </c>
      <c r="T95" s="31">
        <f>R95</f>
        <v>900000</v>
      </c>
      <c r="U95" s="32">
        <f>R95</f>
        <v>900000</v>
      </c>
      <c r="V95" s="33"/>
      <c r="W95" s="100"/>
    </row>
    <row r="96" spans="1:30" ht="18.75" customHeight="1" x14ac:dyDescent="0.35">
      <c r="A96" s="187"/>
      <c r="B96" s="36"/>
      <c r="C96" s="37"/>
      <c r="D96" s="23"/>
      <c r="E96" s="22"/>
      <c r="F96" s="137"/>
      <c r="G96" s="22"/>
      <c r="H96" s="22"/>
      <c r="I96" s="22"/>
      <c r="J96" s="22"/>
      <c r="K96" s="24"/>
      <c r="L96" s="22"/>
      <c r="M96" s="26">
        <f>PRODUCT(D96:L96)</f>
        <v>0</v>
      </c>
      <c r="N96" s="99"/>
      <c r="O96" s="101"/>
      <c r="P96" s="192"/>
      <c r="Q96" s="29"/>
      <c r="R96" s="30"/>
      <c r="S96" s="31"/>
      <c r="T96" s="31"/>
      <c r="U96" s="32"/>
      <c r="V96" s="33"/>
      <c r="W96" s="34"/>
    </row>
    <row r="97" spans="1:23" ht="18.75" customHeight="1" x14ac:dyDescent="0.35">
      <c r="A97" s="187"/>
      <c r="B97" s="36"/>
      <c r="C97" s="37"/>
      <c r="D97" s="23"/>
      <c r="E97" s="22"/>
      <c r="F97" s="137"/>
      <c r="G97" s="22"/>
      <c r="H97" s="22"/>
      <c r="I97" s="22"/>
      <c r="J97" s="22"/>
      <c r="K97" s="24"/>
      <c r="L97" s="22"/>
      <c r="M97" s="26">
        <f>PRODUCT(D97:L97)</f>
        <v>0</v>
      </c>
      <c r="N97" s="99"/>
      <c r="O97" s="101"/>
      <c r="P97" s="192"/>
      <c r="Q97" s="29"/>
      <c r="R97" s="30"/>
      <c r="S97" s="31"/>
      <c r="T97" s="31"/>
      <c r="U97" s="32"/>
      <c r="V97" s="33"/>
      <c r="W97" s="34"/>
    </row>
    <row r="98" spans="1:23" ht="18.75" customHeight="1" x14ac:dyDescent="0.35">
      <c r="A98" s="232"/>
      <c r="B98" s="112"/>
      <c r="C98" s="37"/>
      <c r="D98" s="138"/>
      <c r="E98" s="139"/>
      <c r="F98" s="140"/>
      <c r="G98" s="139"/>
      <c r="H98" s="139"/>
      <c r="I98" s="139"/>
      <c r="J98" s="139"/>
      <c r="K98" s="63"/>
      <c r="L98" s="139"/>
      <c r="M98" s="65"/>
      <c r="N98" s="218"/>
      <c r="O98" s="141"/>
      <c r="P98" s="192"/>
      <c r="Q98" s="29"/>
      <c r="R98" s="30"/>
      <c r="S98" s="31"/>
      <c r="T98" s="31"/>
      <c r="U98" s="32"/>
      <c r="V98" s="33"/>
      <c r="W98" s="57"/>
    </row>
    <row r="99" spans="1:23" s="76" customFormat="1" ht="17.649999999999999" customHeight="1" x14ac:dyDescent="0.35">
      <c r="A99" s="252"/>
      <c r="B99" s="262"/>
      <c r="C99" s="142"/>
      <c r="D99" s="142"/>
      <c r="E99" s="142"/>
      <c r="F99" s="142"/>
      <c r="G99" s="142"/>
      <c r="H99" s="142"/>
      <c r="I99" s="142"/>
      <c r="J99" s="142"/>
      <c r="K99" s="142"/>
      <c r="L99" s="143" t="s">
        <v>247</v>
      </c>
      <c r="M99" s="144"/>
      <c r="N99" s="145">
        <f>SUM(M94:M98)</f>
        <v>10800000</v>
      </c>
      <c r="O99" s="146"/>
      <c r="P99" s="147"/>
      <c r="Q99" s="73"/>
      <c r="R99" s="148"/>
      <c r="S99" s="149"/>
      <c r="T99" s="149"/>
      <c r="U99" s="150"/>
      <c r="V99" s="224">
        <f>SUM(R94:U98)</f>
        <v>10800000</v>
      </c>
      <c r="W99" s="75"/>
    </row>
    <row r="100" spans="1:23" s="201" customFormat="1" ht="17.649999999999999" customHeight="1" thickBot="1" x14ac:dyDescent="0.4">
      <c r="A100" s="256"/>
      <c r="B100" s="257"/>
      <c r="C100" s="257"/>
      <c r="D100" s="257"/>
      <c r="E100" s="257"/>
      <c r="F100" s="257"/>
      <c r="G100" s="257"/>
      <c r="H100" s="257"/>
      <c r="I100" s="257"/>
      <c r="J100" s="257"/>
      <c r="K100" s="257"/>
      <c r="L100" s="258" t="s">
        <v>248</v>
      </c>
      <c r="M100" s="259"/>
      <c r="N100" s="259"/>
      <c r="O100" s="260">
        <f>SUM(N91:N99)</f>
        <v>26400000</v>
      </c>
      <c r="P100" s="261"/>
      <c r="Q100" s="73"/>
      <c r="R100" s="233"/>
      <c r="S100" s="234"/>
      <c r="T100" s="234"/>
      <c r="U100" s="235"/>
      <c r="V100" s="224"/>
      <c r="W100" s="200"/>
    </row>
    <row r="101" spans="1:23" s="201" customFormat="1" ht="17.649999999999999" customHeight="1" thickTop="1" thickBot="1" x14ac:dyDescent="0.4">
      <c r="A101" s="264"/>
      <c r="B101" s="265"/>
      <c r="C101" s="265"/>
      <c r="D101" s="265"/>
      <c r="E101" s="266"/>
      <c r="F101" s="266"/>
      <c r="G101" s="266"/>
      <c r="H101" s="266"/>
      <c r="I101" s="266"/>
      <c r="J101" s="266"/>
      <c r="K101" s="266"/>
      <c r="L101" s="266"/>
      <c r="M101" s="267"/>
      <c r="N101" s="267"/>
      <c r="O101" s="268"/>
      <c r="P101" s="269"/>
      <c r="Q101" s="73"/>
      <c r="R101" s="274"/>
      <c r="S101" s="275"/>
      <c r="T101" s="275"/>
      <c r="U101" s="276"/>
      <c r="V101" s="224"/>
      <c r="W101" s="200"/>
    </row>
    <row r="102" spans="1:23" s="19" customFormat="1" ht="26.65" customHeight="1" thickTop="1" thickBot="1" x14ac:dyDescent="0.4">
      <c r="A102" s="151"/>
      <c r="B102" s="816"/>
      <c r="C102" s="816"/>
      <c r="D102" s="816"/>
      <c r="E102" s="816"/>
      <c r="F102" s="816"/>
      <c r="G102" s="816"/>
      <c r="H102" s="816"/>
      <c r="I102" s="816"/>
      <c r="J102" s="816"/>
      <c r="K102" s="816"/>
      <c r="L102" s="816"/>
      <c r="M102" s="225"/>
      <c r="N102" s="226" t="s">
        <v>249</v>
      </c>
      <c r="O102" s="152">
        <f>SUM(O76+O100)</f>
        <v>34750016</v>
      </c>
      <c r="P102" s="153"/>
      <c r="Q102" s="16"/>
      <c r="R102" s="271">
        <f>SUM(R13:R98)</f>
        <v>9850003</v>
      </c>
      <c r="S102" s="272">
        <f>SUM(S13:S98)</f>
        <v>8100004</v>
      </c>
      <c r="T102" s="272">
        <f>SUM(T13:T98)</f>
        <v>6900004</v>
      </c>
      <c r="U102" s="273">
        <f>SUM(U13:U98)</f>
        <v>9900005</v>
      </c>
      <c r="V102" s="154">
        <f>SUM(R102:U102)</f>
        <v>34750016</v>
      </c>
      <c r="W102" s="155"/>
    </row>
    <row r="103" spans="1:23" ht="15" thickTop="1" x14ac:dyDescent="0.35">
      <c r="R103" s="158">
        <f>(R102/$O$102)*100%</f>
        <v>0.28345319323018442</v>
      </c>
      <c r="S103" s="158">
        <f>(S102/$O$102)*100%</f>
        <v>0.23309353296412871</v>
      </c>
      <c r="T103" s="158">
        <f>(T102/$O$102)*100%</f>
        <v>0.19856117476320012</v>
      </c>
      <c r="U103" s="158">
        <f>(U102/$O$102)*100%</f>
        <v>0.28489209904248675</v>
      </c>
      <c r="V103" s="159">
        <f>SUM(V11:V99)</f>
        <v>34750016</v>
      </c>
    </row>
    <row r="104" spans="1:23" x14ac:dyDescent="0.35">
      <c r="F104" s="35"/>
      <c r="R104" s="160"/>
      <c r="S104" s="160"/>
      <c r="T104" s="160"/>
      <c r="U104" s="336">
        <f>SUM(R103:U103)</f>
        <v>1</v>
      </c>
      <c r="V104" s="161">
        <f>O102-V102</f>
        <v>0</v>
      </c>
    </row>
  </sheetData>
  <mergeCells count="13">
    <mergeCell ref="B27:C27"/>
    <mergeCell ref="B40:C40"/>
    <mergeCell ref="B102:L102"/>
    <mergeCell ref="A1:P1"/>
    <mergeCell ref="A2:P2"/>
    <mergeCell ref="R8:U8"/>
    <mergeCell ref="A9:A10"/>
    <mergeCell ref="B9:C10"/>
    <mergeCell ref="D9:L9"/>
    <mergeCell ref="M9:M10"/>
    <mergeCell ref="N9:N10"/>
    <mergeCell ref="O9:O10"/>
    <mergeCell ref="P9:P10"/>
  </mergeCells>
  <conditionalFormatting sqref="H94">
    <cfRule type="dataBar" priority="6">
      <dataBar>
        <cfvo type="min"/>
        <cfvo type="max"/>
        <color rgb="FF638EC6"/>
      </dataBar>
    </cfRule>
  </conditionalFormatting>
  <conditionalFormatting sqref="H95:H97">
    <cfRule type="dataBar" priority="5">
      <dataBar>
        <cfvo type="min"/>
        <cfvo type="max"/>
        <color rgb="FF638EC6"/>
      </dataBar>
    </cfRule>
  </conditionalFormatting>
  <conditionalFormatting sqref="H86">
    <cfRule type="dataBar" priority="3">
      <dataBar>
        <cfvo type="min"/>
        <cfvo type="max"/>
        <color rgb="FF638EC6"/>
      </dataBar>
    </cfRule>
  </conditionalFormatting>
  <conditionalFormatting sqref="H80:H81">
    <cfRule type="dataBar" priority="2">
      <dataBar>
        <cfvo type="min"/>
        <cfvo type="max"/>
        <color rgb="FF638EC6"/>
      </dataBar>
    </cfRule>
  </conditionalFormatting>
  <conditionalFormatting sqref="H82:H84">
    <cfRule type="dataBar" priority="4">
      <dataBar>
        <cfvo type="min"/>
        <cfvo type="max"/>
        <color rgb="FF638EC6"/>
      </dataBar>
    </cfRule>
  </conditionalFormatting>
  <conditionalFormatting sqref="H79">
    <cfRule type="dataBar" priority="1">
      <dataBar>
        <cfvo type="min"/>
        <cfvo type="max"/>
        <color rgb="FF638EC6"/>
      </dataBar>
    </cfRule>
  </conditionalFormatting>
  <conditionalFormatting sqref="H87:H89">
    <cfRule type="dataBar" priority="7">
      <dataBar>
        <cfvo type="min"/>
        <cfvo type="max"/>
        <color rgb="FF638EC6"/>
      </dataBar>
    </cfRule>
  </conditionalFormatting>
  <dataValidations count="5">
    <dataValidation type="list" allowBlank="1" showInputMessage="1" showErrorMessage="1" error="Please Use Dropdown Only" sqref="E102 I102 G102" xr:uid="{00000000-0002-0000-0100-000000000000}">
      <formula1>jlhunit</formula1>
    </dataValidation>
    <dataValidation type="list" allowBlank="1" showInputMessage="1" showErrorMessage="1" error="Please Use Dropdown Only" sqref="K102" xr:uid="{00000000-0002-0000-0100-000001000000}">
      <formula1>peercen</formula1>
    </dataValidation>
    <dataValidation type="list" allowBlank="1" showInputMessage="1" showErrorMessage="1" error="Please Use Dropdown Only" sqref="J102 L102" xr:uid="{00000000-0002-0000-0100-000002000000}">
      <formula1>qtt</formula1>
    </dataValidation>
    <dataValidation type="list" errorStyle="warning" allowBlank="1" showInputMessage="1" showErrorMessage="1" error="Please Use Dropdown Only" sqref="F102" xr:uid="{00000000-0002-0000-0100-000003000000}">
      <formula1>Staff</formula1>
    </dataValidation>
    <dataValidation type="list" allowBlank="1" showInputMessage="1" showErrorMessage="1" error="Please Use Dropdown Only" sqref="H102" xr:uid="{00000000-0002-0000-0100-000004000000}">
      <formula1>Utt</formula1>
    </dataValidation>
  </dataValidations>
  <printOptions horizontalCentered="1"/>
  <pageMargins left="0" right="0" top="0.196850393700787" bottom="0.196850393700787" header="0.15748031496063" footer="0.15748031496063"/>
  <pageSetup paperSize="9" scale="60" orientation="landscape" cellComments="asDisplayed" verticalDpi="4294967295" r:id="rId1"/>
  <colBreaks count="1" manualBreakCount="1">
    <brk id="16" max="93"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7"/>
  <sheetViews>
    <sheetView zoomScale="85" zoomScaleNormal="85" workbookViewId="0">
      <selection activeCell="N18" sqref="N18"/>
    </sheetView>
  </sheetViews>
  <sheetFormatPr defaultColWidth="9.26953125" defaultRowHeight="14.5" x14ac:dyDescent="0.35"/>
  <cols>
    <col min="1" max="1" width="14.26953125" style="1" customWidth="1"/>
    <col min="2" max="2" width="20.453125" style="1" customWidth="1"/>
    <col min="3" max="3" width="18.54296875" style="1" customWidth="1"/>
    <col min="4" max="4" width="11" style="1" customWidth="1"/>
    <col min="5" max="5" width="4.453125" style="1" customWidth="1"/>
    <col min="6" max="6" width="7.54296875" style="1" customWidth="1"/>
    <col min="7" max="7" width="4.453125" style="1" customWidth="1"/>
    <col min="8" max="8" width="9.54296875" style="1" customWidth="1"/>
    <col min="9" max="9" width="4" style="1" customWidth="1"/>
    <col min="10" max="10" width="7.453125" style="1" customWidth="1"/>
    <col min="11" max="11" width="5.54296875" style="1" bestFit="1" customWidth="1"/>
    <col min="12" max="12" width="10.453125" style="1" bestFit="1" customWidth="1"/>
    <col min="13" max="13" width="15.453125" style="1" customWidth="1"/>
    <col min="14" max="14" width="5.26953125" style="454" customWidth="1"/>
    <col min="15" max="15" width="8.7265625" style="509" customWidth="1"/>
    <col min="16" max="16" width="10.7265625" style="373" customWidth="1"/>
    <col min="17" max="17" width="11.453125" style="425" customWidth="1"/>
    <col min="18" max="18" width="34.453125" style="486" customWidth="1"/>
    <col min="19" max="19" width="2.453125" style="157" customWidth="1"/>
    <col min="20" max="21" width="11.7265625" style="162" bestFit="1" customWidth="1"/>
    <col min="22" max="23" width="12.54296875" style="162" customWidth="1"/>
    <col min="24" max="24" width="13.54296875" style="163" customWidth="1"/>
    <col min="25" max="25" width="3.7265625" style="1" customWidth="1"/>
    <col min="26" max="16384" width="9.26953125" style="1"/>
  </cols>
  <sheetData>
    <row r="1" spans="1:25" s="172" customFormat="1" ht="36" customHeight="1" x14ac:dyDescent="0.35">
      <c r="A1" s="817" t="s">
        <v>176</v>
      </c>
      <c r="B1" s="817"/>
      <c r="C1" s="817"/>
      <c r="D1" s="817"/>
      <c r="E1" s="817"/>
      <c r="F1" s="817"/>
      <c r="G1" s="817"/>
      <c r="H1" s="817"/>
      <c r="I1" s="817"/>
      <c r="J1" s="817"/>
      <c r="K1" s="817"/>
      <c r="L1" s="817"/>
      <c r="M1" s="817"/>
      <c r="N1" s="817"/>
      <c r="O1" s="817"/>
      <c r="P1" s="817"/>
      <c r="Q1" s="817"/>
      <c r="R1" s="817"/>
      <c r="S1" s="169"/>
      <c r="T1" s="170"/>
      <c r="U1" s="170"/>
      <c r="V1" s="170"/>
      <c r="W1" s="170"/>
      <c r="X1" s="171"/>
      <c r="Y1" s="168"/>
    </row>
    <row r="2" spans="1:25" s="172" customFormat="1" ht="24" customHeight="1" x14ac:dyDescent="0.35">
      <c r="A2" s="818" t="s">
        <v>177</v>
      </c>
      <c r="B2" s="818"/>
      <c r="C2" s="818"/>
      <c r="D2" s="818"/>
      <c r="E2" s="818"/>
      <c r="F2" s="818"/>
      <c r="G2" s="818"/>
      <c r="H2" s="818"/>
      <c r="I2" s="818"/>
      <c r="J2" s="818"/>
      <c r="K2" s="818"/>
      <c r="L2" s="818"/>
      <c r="M2" s="818"/>
      <c r="N2" s="818"/>
      <c r="O2" s="818"/>
      <c r="P2" s="818"/>
      <c r="Q2" s="818"/>
      <c r="R2" s="818"/>
      <c r="S2" s="169"/>
      <c r="T2" s="170"/>
      <c r="U2" s="170"/>
      <c r="V2" s="170"/>
      <c r="W2" s="170"/>
      <c r="X2" s="171"/>
      <c r="Y2" s="168"/>
    </row>
    <row r="3" spans="1:25" s="172" customFormat="1" ht="17.149999999999999" hidden="1" customHeight="1" x14ac:dyDescent="0.35">
      <c r="A3" s="183"/>
      <c r="B3" s="167"/>
      <c r="C3" s="167"/>
      <c r="D3" s="167"/>
      <c r="E3" s="167"/>
      <c r="F3" s="167"/>
      <c r="G3" s="167"/>
      <c r="H3" s="167"/>
      <c r="I3" s="167"/>
      <c r="J3" s="167"/>
      <c r="K3" s="167"/>
      <c r="L3" s="167"/>
      <c r="M3" s="167"/>
      <c r="N3" s="432"/>
      <c r="O3" s="487"/>
      <c r="P3" s="359"/>
      <c r="Q3" s="403"/>
      <c r="R3" s="465"/>
      <c r="S3" s="169"/>
      <c r="T3" s="170"/>
      <c r="U3" s="170"/>
      <c r="V3" s="170"/>
      <c r="W3" s="170"/>
      <c r="X3" s="171"/>
      <c r="Y3" s="168"/>
    </row>
    <row r="4" spans="1:25" s="173" customFormat="1" ht="20.149999999999999" hidden="1" customHeight="1" x14ac:dyDescent="0.35">
      <c r="A4" s="179" t="s">
        <v>178</v>
      </c>
      <c r="B4" s="299"/>
      <c r="C4" s="179" t="s">
        <v>179</v>
      </c>
      <c r="D4" s="180"/>
      <c r="F4" s="181"/>
      <c r="G4" s="182"/>
      <c r="H4" s="179" t="s">
        <v>180</v>
      </c>
      <c r="I4" s="181"/>
      <c r="J4" s="188"/>
      <c r="L4" s="174"/>
      <c r="M4" s="174"/>
      <c r="N4" s="432"/>
      <c r="O4" s="487"/>
      <c r="P4" s="360"/>
      <c r="Q4" s="404"/>
      <c r="R4" s="466"/>
      <c r="S4" s="176"/>
      <c r="T4" s="177"/>
      <c r="U4" s="177"/>
      <c r="V4" s="177"/>
      <c r="W4" s="177"/>
      <c r="X4" s="178"/>
      <c r="Y4" s="175"/>
    </row>
    <row r="5" spans="1:25" s="173" customFormat="1" ht="20.149999999999999" hidden="1" customHeight="1" x14ac:dyDescent="0.35">
      <c r="A5" s="179" t="s">
        <v>181</v>
      </c>
      <c r="B5" s="180" t="s">
        <v>182</v>
      </c>
      <c r="C5" s="179" t="s">
        <v>183</v>
      </c>
      <c r="D5" s="180"/>
      <c r="F5" s="181"/>
      <c r="G5" s="182"/>
      <c r="H5" s="179" t="s">
        <v>184</v>
      </c>
      <c r="I5" s="181"/>
      <c r="J5" s="188"/>
      <c r="L5" s="174"/>
      <c r="M5" s="174"/>
      <c r="N5" s="432"/>
      <c r="O5" s="487"/>
      <c r="P5" s="360"/>
      <c r="Q5" s="404"/>
      <c r="R5" s="466"/>
      <c r="S5" s="176"/>
      <c r="T5" s="177"/>
      <c r="U5" s="177"/>
      <c r="V5" s="177"/>
      <c r="W5" s="177"/>
      <c r="X5" s="178"/>
      <c r="Y5" s="175"/>
    </row>
    <row r="6" spans="1:25" s="173" customFormat="1" ht="20.149999999999999" hidden="1" customHeight="1" x14ac:dyDescent="0.35">
      <c r="A6" s="179" t="s">
        <v>185</v>
      </c>
      <c r="B6" s="299"/>
      <c r="C6" s="179" t="s">
        <v>186</v>
      </c>
      <c r="D6" s="180"/>
      <c r="F6" s="181"/>
      <c r="G6" s="182"/>
      <c r="H6" s="179" t="s">
        <v>187</v>
      </c>
      <c r="I6" s="181"/>
      <c r="J6" s="188"/>
      <c r="L6" s="174"/>
      <c r="M6" s="174"/>
      <c r="N6" s="432"/>
      <c r="O6" s="487"/>
      <c r="P6" s="360"/>
      <c r="Q6" s="404"/>
      <c r="R6" s="466"/>
      <c r="S6" s="176"/>
      <c r="T6" s="177"/>
      <c r="U6" s="177"/>
      <c r="V6" s="177"/>
      <c r="W6" s="177"/>
      <c r="X6" s="178"/>
      <c r="Y6" s="175"/>
    </row>
    <row r="7" spans="1:25" s="172" customFormat="1" ht="15.5" hidden="1" x14ac:dyDescent="0.35">
      <c r="A7" s="167"/>
      <c r="B7" s="167"/>
      <c r="C7" s="167"/>
      <c r="D7" s="167"/>
      <c r="E7" s="167"/>
      <c r="F7" s="167"/>
      <c r="G7" s="167"/>
      <c r="H7" s="167"/>
      <c r="I7" s="167"/>
      <c r="J7" s="167"/>
      <c r="K7" s="167"/>
      <c r="L7" s="167"/>
      <c r="M7" s="167"/>
      <c r="N7" s="432"/>
      <c r="O7" s="487"/>
      <c r="P7" s="359"/>
      <c r="Q7" s="403"/>
      <c r="R7" s="465"/>
      <c r="S7" s="169"/>
      <c r="T7" s="170"/>
      <c r="U7" s="170"/>
      <c r="V7" s="170"/>
      <c r="W7" s="170"/>
      <c r="X7" s="171"/>
      <c r="Y7" s="168"/>
    </row>
    <row r="8" spans="1:25" ht="17.149999999999999" customHeight="1" thickBot="1" x14ac:dyDescent="0.4">
      <c r="A8" s="2"/>
      <c r="B8" s="164"/>
      <c r="D8" s="165"/>
      <c r="E8" s="3"/>
      <c r="F8" s="3"/>
      <c r="G8" s="3"/>
      <c r="H8" s="3"/>
      <c r="I8" s="3"/>
      <c r="J8" s="3"/>
      <c r="K8" s="166"/>
      <c r="L8" s="3"/>
      <c r="M8" s="4"/>
      <c r="N8" s="433"/>
      <c r="O8" s="488"/>
      <c r="P8" s="361"/>
      <c r="Q8" s="405"/>
      <c r="R8" s="467"/>
      <c r="S8" s="5"/>
      <c r="T8" s="801" t="s">
        <v>188</v>
      </c>
      <c r="U8" s="801"/>
      <c r="V8" s="801"/>
      <c r="W8" s="801"/>
      <c r="X8" s="6"/>
      <c r="Y8" s="4"/>
    </row>
    <row r="9" spans="1:25" s="426" customFormat="1" ht="25.15" customHeight="1" thickTop="1" x14ac:dyDescent="0.35">
      <c r="A9" s="802" t="s">
        <v>189</v>
      </c>
      <c r="B9" s="804" t="s">
        <v>190</v>
      </c>
      <c r="C9" s="804"/>
      <c r="D9" s="806" t="s">
        <v>191</v>
      </c>
      <c r="E9" s="807"/>
      <c r="F9" s="807"/>
      <c r="G9" s="807"/>
      <c r="H9" s="807"/>
      <c r="I9" s="807"/>
      <c r="J9" s="807"/>
      <c r="K9" s="807"/>
      <c r="L9" s="808"/>
      <c r="M9" s="809" t="s">
        <v>250</v>
      </c>
      <c r="N9" s="822" t="s">
        <v>251</v>
      </c>
      <c r="O9" s="823"/>
      <c r="P9" s="824"/>
      <c r="Q9" s="809" t="s">
        <v>89</v>
      </c>
      <c r="R9" s="813" t="s">
        <v>193</v>
      </c>
      <c r="S9" s="7"/>
      <c r="T9" s="354" t="s">
        <v>252</v>
      </c>
      <c r="U9" s="351">
        <v>2</v>
      </c>
      <c r="V9" s="351">
        <v>3</v>
      </c>
      <c r="W9" s="191">
        <v>4</v>
      </c>
      <c r="X9" s="270" t="s">
        <v>194</v>
      </c>
      <c r="Y9" s="9"/>
    </row>
    <row r="10" spans="1:25" s="426" customFormat="1" ht="12" customHeight="1" x14ac:dyDescent="0.35">
      <c r="A10" s="819"/>
      <c r="B10" s="820"/>
      <c r="C10" s="820"/>
      <c r="D10" s="348"/>
      <c r="E10" s="349"/>
      <c r="F10" s="349"/>
      <c r="G10" s="349"/>
      <c r="H10" s="349"/>
      <c r="I10" s="349"/>
      <c r="J10" s="349"/>
      <c r="K10" s="349"/>
      <c r="L10" s="350"/>
      <c r="M10" s="821"/>
      <c r="N10" s="434"/>
      <c r="O10" s="489"/>
      <c r="P10" s="427"/>
      <c r="Q10" s="821"/>
      <c r="R10" s="825"/>
      <c r="S10" s="7"/>
      <c r="T10" s="355">
        <v>0.25</v>
      </c>
      <c r="U10" s="356">
        <v>0.35</v>
      </c>
      <c r="V10" s="356">
        <v>0.25</v>
      </c>
      <c r="W10" s="357">
        <v>0.15</v>
      </c>
      <c r="X10" s="270"/>
      <c r="Y10" s="9"/>
    </row>
    <row r="11" spans="1:25" s="426" customFormat="1" ht="25.5" customHeight="1" thickBot="1" x14ac:dyDescent="0.4">
      <c r="A11" s="803"/>
      <c r="B11" s="805"/>
      <c r="C11" s="805"/>
      <c r="D11" s="337" t="s">
        <v>195</v>
      </c>
      <c r="E11" s="337" t="s">
        <v>81</v>
      </c>
      <c r="F11" s="337" t="s">
        <v>196</v>
      </c>
      <c r="G11" s="337" t="s">
        <v>81</v>
      </c>
      <c r="H11" s="337" t="s">
        <v>197</v>
      </c>
      <c r="I11" s="337" t="s">
        <v>81</v>
      </c>
      <c r="J11" s="337" t="s">
        <v>198</v>
      </c>
      <c r="K11" s="11" t="s">
        <v>199</v>
      </c>
      <c r="L11" s="12"/>
      <c r="M11" s="810"/>
      <c r="N11" s="435" t="s">
        <v>199</v>
      </c>
      <c r="O11" s="490" t="s">
        <v>195</v>
      </c>
      <c r="P11" s="428" t="s">
        <v>253</v>
      </c>
      <c r="Q11" s="810"/>
      <c r="R11" s="814"/>
      <c r="S11" s="7"/>
      <c r="T11" s="13" t="s">
        <v>200</v>
      </c>
      <c r="U11" s="14" t="s">
        <v>200</v>
      </c>
      <c r="V11" s="14" t="s">
        <v>200</v>
      </c>
      <c r="W11" s="15" t="s">
        <v>200</v>
      </c>
      <c r="X11" s="8"/>
      <c r="Y11" s="9"/>
    </row>
    <row r="12" spans="1:25" ht="16" thickTop="1" x14ac:dyDescent="0.35">
      <c r="A12" s="77"/>
      <c r="B12" s="78"/>
      <c r="C12" s="79"/>
      <c r="D12" s="80"/>
      <c r="E12" s="3"/>
      <c r="F12" s="3"/>
      <c r="G12" s="3"/>
      <c r="H12" s="3"/>
      <c r="I12" s="3"/>
      <c r="J12" s="3"/>
      <c r="K12" s="81"/>
      <c r="L12" s="3"/>
      <c r="M12" s="4"/>
      <c r="N12" s="436"/>
      <c r="O12" s="491"/>
      <c r="P12" s="361"/>
      <c r="Q12" s="405"/>
      <c r="R12" s="468"/>
      <c r="S12" s="29"/>
      <c r="T12" s="45"/>
      <c r="U12" s="46"/>
      <c r="V12" s="46"/>
      <c r="W12" s="47"/>
      <c r="X12" s="33"/>
      <c r="Y12" s="57"/>
    </row>
    <row r="13" spans="1:25" ht="23.15" customHeight="1" x14ac:dyDescent="0.35">
      <c r="A13" s="77" t="s">
        <v>254</v>
      </c>
      <c r="B13" s="78"/>
      <c r="C13" s="79"/>
      <c r="D13" s="80"/>
      <c r="E13" s="3"/>
      <c r="F13" s="3"/>
      <c r="G13" s="3"/>
      <c r="H13" s="3"/>
      <c r="I13" s="3"/>
      <c r="J13" s="3"/>
      <c r="K13" s="81"/>
      <c r="L13" s="3"/>
      <c r="M13" s="4"/>
      <c r="N13" s="436"/>
      <c r="O13" s="491"/>
      <c r="P13" s="361"/>
      <c r="Q13" s="405"/>
      <c r="R13" s="468"/>
      <c r="S13" s="29"/>
      <c r="T13" s="45"/>
      <c r="U13" s="46"/>
      <c r="V13" s="46"/>
      <c r="W13" s="47"/>
      <c r="X13" s="33"/>
      <c r="Y13" s="57"/>
    </row>
    <row r="14" spans="1:25" s="19" customFormat="1" ht="19.5" customHeight="1" x14ac:dyDescent="0.35">
      <c r="A14" s="202" t="s">
        <v>255</v>
      </c>
      <c r="B14" s="203"/>
      <c r="C14" s="203"/>
      <c r="D14" s="203"/>
      <c r="E14" s="203"/>
      <c r="F14" s="203"/>
      <c r="G14" s="203"/>
      <c r="H14" s="203"/>
      <c r="I14" s="203"/>
      <c r="J14" s="203"/>
      <c r="K14" s="203"/>
      <c r="L14" s="203"/>
      <c r="M14" s="203"/>
      <c r="N14" s="437"/>
      <c r="O14" s="492"/>
      <c r="P14" s="362"/>
      <c r="Q14" s="406"/>
      <c r="R14" s="469"/>
      <c r="S14" s="87"/>
      <c r="T14" s="88"/>
      <c r="U14" s="89"/>
      <c r="V14" s="89"/>
      <c r="W14" s="90"/>
      <c r="X14" s="91"/>
      <c r="Y14" s="92"/>
    </row>
    <row r="15" spans="1:25" s="314" customFormat="1" ht="23.25" customHeight="1" x14ac:dyDescent="0.35">
      <c r="A15" s="300">
        <v>1</v>
      </c>
      <c r="B15" s="301" t="s">
        <v>256</v>
      </c>
      <c r="C15" s="302"/>
      <c r="D15" s="303"/>
      <c r="E15" s="302"/>
      <c r="F15" s="302"/>
      <c r="G15" s="302"/>
      <c r="H15" s="302"/>
      <c r="I15" s="302"/>
      <c r="J15" s="302"/>
      <c r="K15" s="304"/>
      <c r="L15" s="302"/>
      <c r="M15" s="305"/>
      <c r="N15" s="438"/>
      <c r="O15" s="493"/>
      <c r="P15" s="363"/>
      <c r="Q15" s="407"/>
      <c r="R15" s="470"/>
      <c r="S15" s="308"/>
      <c r="T15" s="309"/>
      <c r="U15" s="310"/>
      <c r="V15" s="310"/>
      <c r="W15" s="311"/>
      <c r="X15" s="312"/>
      <c r="Y15" s="313"/>
    </row>
    <row r="16" spans="1:25" ht="12" customHeight="1" x14ac:dyDescent="0.35">
      <c r="A16" s="187">
        <v>1.1000000000000001</v>
      </c>
      <c r="B16" s="36"/>
      <c r="C16" s="107"/>
      <c r="D16" s="23"/>
      <c r="E16" s="22"/>
      <c r="F16" s="22" t="s">
        <v>204</v>
      </c>
      <c r="G16" s="22"/>
      <c r="H16" s="22" t="s">
        <v>205</v>
      </c>
      <c r="I16" s="22"/>
      <c r="J16" s="22" t="s">
        <v>206</v>
      </c>
      <c r="K16" s="24">
        <v>1</v>
      </c>
      <c r="L16" s="22" t="s">
        <v>207</v>
      </c>
      <c r="M16" s="399">
        <f>PRODUCT(D16:L16)</f>
        <v>1</v>
      </c>
      <c r="N16" s="439"/>
      <c r="O16" s="494"/>
      <c r="P16" s="374">
        <f>N16*O16</f>
        <v>0</v>
      </c>
      <c r="Q16" s="408">
        <f>M16+P16</f>
        <v>1</v>
      </c>
      <c r="R16" s="471"/>
      <c r="S16" s="29"/>
      <c r="T16" s="96">
        <f t="shared" ref="T16:T23" si="0">M16</f>
        <v>1</v>
      </c>
      <c r="U16" s="97"/>
      <c r="V16" s="97"/>
      <c r="W16" s="98"/>
      <c r="X16" s="33"/>
      <c r="Y16" s="102"/>
    </row>
    <row r="17" spans="1:25" ht="12" customHeight="1" x14ac:dyDescent="0.35">
      <c r="A17" s="187">
        <v>1.2</v>
      </c>
      <c r="B17" s="36"/>
      <c r="C17" s="37"/>
      <c r="D17" s="23"/>
      <c r="E17" s="22"/>
      <c r="F17" s="22" t="s">
        <v>204</v>
      </c>
      <c r="G17" s="22"/>
      <c r="H17" s="22" t="s">
        <v>209</v>
      </c>
      <c r="I17" s="22"/>
      <c r="J17" s="22" t="s">
        <v>206</v>
      </c>
      <c r="K17" s="24">
        <v>1</v>
      </c>
      <c r="L17" s="22" t="s">
        <v>207</v>
      </c>
      <c r="M17" s="399">
        <f t="shared" ref="M17:M23" si="1">PRODUCT(D17:L17)</f>
        <v>1</v>
      </c>
      <c r="N17" s="439"/>
      <c r="O17" s="494"/>
      <c r="P17" s="374">
        <f t="shared" ref="P17:P23" si="2">N17*O17</f>
        <v>0</v>
      </c>
      <c r="Q17" s="408">
        <f t="shared" ref="Q17:Q23" si="3">M17+P17</f>
        <v>1</v>
      </c>
      <c r="R17" s="471"/>
      <c r="S17" s="29"/>
      <c r="T17" s="96">
        <f t="shared" si="0"/>
        <v>1</v>
      </c>
      <c r="U17" s="97"/>
      <c r="V17" s="97"/>
      <c r="W17" s="98"/>
      <c r="X17" s="33"/>
      <c r="Y17" s="102"/>
    </row>
    <row r="18" spans="1:25" ht="12" customHeight="1" x14ac:dyDescent="0.35">
      <c r="A18" s="187">
        <v>1.3</v>
      </c>
      <c r="B18" s="36"/>
      <c r="C18" s="37"/>
      <c r="D18" s="23"/>
      <c r="E18" s="22"/>
      <c r="F18" s="22" t="s">
        <v>204</v>
      </c>
      <c r="G18" s="22"/>
      <c r="H18" s="22" t="s">
        <v>209</v>
      </c>
      <c r="I18" s="22"/>
      <c r="J18" s="22" t="s">
        <v>206</v>
      </c>
      <c r="K18" s="24">
        <v>1</v>
      </c>
      <c r="L18" s="22" t="s">
        <v>207</v>
      </c>
      <c r="M18" s="399">
        <f t="shared" si="1"/>
        <v>1</v>
      </c>
      <c r="N18" s="439"/>
      <c r="O18" s="494"/>
      <c r="P18" s="374">
        <f t="shared" si="2"/>
        <v>0</v>
      </c>
      <c r="Q18" s="408">
        <f t="shared" si="3"/>
        <v>1</v>
      </c>
      <c r="R18" s="471"/>
      <c r="S18" s="29"/>
      <c r="T18" s="96">
        <f t="shared" si="0"/>
        <v>1</v>
      </c>
      <c r="U18" s="97"/>
      <c r="V18" s="97"/>
      <c r="W18" s="98"/>
      <c r="X18" s="33"/>
      <c r="Y18" s="102"/>
    </row>
    <row r="19" spans="1:25" ht="12" customHeight="1" x14ac:dyDescent="0.35">
      <c r="A19" s="187">
        <v>1.4</v>
      </c>
      <c r="B19" s="36"/>
      <c r="C19" s="107"/>
      <c r="D19" s="23"/>
      <c r="E19" s="22"/>
      <c r="F19" s="22" t="s">
        <v>204</v>
      </c>
      <c r="G19" s="22"/>
      <c r="H19" s="22" t="s">
        <v>209</v>
      </c>
      <c r="I19" s="22"/>
      <c r="J19" s="22" t="s">
        <v>206</v>
      </c>
      <c r="K19" s="24">
        <v>1</v>
      </c>
      <c r="L19" s="22" t="s">
        <v>207</v>
      </c>
      <c r="M19" s="399">
        <f t="shared" si="1"/>
        <v>1</v>
      </c>
      <c r="N19" s="439"/>
      <c r="O19" s="494"/>
      <c r="P19" s="374">
        <f t="shared" si="2"/>
        <v>0</v>
      </c>
      <c r="Q19" s="408">
        <f t="shared" si="3"/>
        <v>1</v>
      </c>
      <c r="R19" s="471"/>
      <c r="S19" s="29"/>
      <c r="T19" s="96">
        <f t="shared" si="0"/>
        <v>1</v>
      </c>
      <c r="U19" s="97"/>
      <c r="V19" s="97"/>
      <c r="W19" s="98"/>
      <c r="X19" s="33"/>
      <c r="Y19" s="102"/>
    </row>
    <row r="20" spans="1:25" ht="12" customHeight="1" x14ac:dyDescent="0.35">
      <c r="A20" s="187">
        <v>1.5</v>
      </c>
      <c r="B20" s="36"/>
      <c r="C20" s="107"/>
      <c r="D20" s="23"/>
      <c r="E20" s="22"/>
      <c r="F20" s="22" t="s">
        <v>204</v>
      </c>
      <c r="G20" s="22"/>
      <c r="H20" s="22" t="s">
        <v>209</v>
      </c>
      <c r="I20" s="22"/>
      <c r="J20" s="22" t="s">
        <v>206</v>
      </c>
      <c r="K20" s="24">
        <v>1</v>
      </c>
      <c r="L20" s="22" t="s">
        <v>207</v>
      </c>
      <c r="M20" s="399">
        <f t="shared" si="1"/>
        <v>1</v>
      </c>
      <c r="N20" s="439"/>
      <c r="O20" s="494"/>
      <c r="P20" s="374">
        <f t="shared" si="2"/>
        <v>0</v>
      </c>
      <c r="Q20" s="408">
        <f t="shared" si="3"/>
        <v>1</v>
      </c>
      <c r="R20" s="471"/>
      <c r="S20" s="29"/>
      <c r="T20" s="96">
        <f t="shared" si="0"/>
        <v>1</v>
      </c>
      <c r="U20" s="97"/>
      <c r="V20" s="97"/>
      <c r="W20" s="98"/>
      <c r="X20" s="33"/>
      <c r="Y20" s="102"/>
    </row>
    <row r="21" spans="1:25" ht="12" customHeight="1" x14ac:dyDescent="0.35">
      <c r="A21" s="187"/>
      <c r="B21" s="36"/>
      <c r="C21" s="107"/>
      <c r="D21" s="23"/>
      <c r="E21" s="22"/>
      <c r="F21" s="22"/>
      <c r="G21" s="22"/>
      <c r="H21" s="22"/>
      <c r="I21" s="22"/>
      <c r="J21" s="22"/>
      <c r="K21" s="24"/>
      <c r="L21" s="22"/>
      <c r="M21" s="399">
        <f t="shared" si="1"/>
        <v>0</v>
      </c>
      <c r="N21" s="439"/>
      <c r="O21" s="494"/>
      <c r="P21" s="374">
        <f t="shared" si="2"/>
        <v>0</v>
      </c>
      <c r="Q21" s="408">
        <f t="shared" si="3"/>
        <v>0</v>
      </c>
      <c r="R21" s="471"/>
      <c r="S21" s="29"/>
      <c r="T21" s="96">
        <f t="shared" si="0"/>
        <v>0</v>
      </c>
      <c r="U21" s="97"/>
      <c r="V21" s="97"/>
      <c r="W21" s="98"/>
      <c r="X21" s="33"/>
      <c r="Y21" s="102"/>
    </row>
    <row r="22" spans="1:25" ht="12" customHeight="1" x14ac:dyDescent="0.35">
      <c r="A22" s="187"/>
      <c r="B22" s="36"/>
      <c r="C22" s="107"/>
      <c r="D22" s="23"/>
      <c r="E22" s="22"/>
      <c r="F22" s="22"/>
      <c r="G22" s="22"/>
      <c r="H22" s="22"/>
      <c r="I22" s="22"/>
      <c r="J22" s="22"/>
      <c r="K22" s="24"/>
      <c r="L22" s="22"/>
      <c r="M22" s="399">
        <f t="shared" si="1"/>
        <v>0</v>
      </c>
      <c r="N22" s="439"/>
      <c r="O22" s="494"/>
      <c r="P22" s="374">
        <f t="shared" si="2"/>
        <v>0</v>
      </c>
      <c r="Q22" s="408">
        <f t="shared" si="3"/>
        <v>0</v>
      </c>
      <c r="R22" s="471"/>
      <c r="S22" s="29"/>
      <c r="T22" s="96">
        <f t="shared" si="0"/>
        <v>0</v>
      </c>
      <c r="U22" s="97"/>
      <c r="V22" s="97"/>
      <c r="W22" s="98"/>
      <c r="X22" s="33"/>
      <c r="Y22" s="102"/>
    </row>
    <row r="23" spans="1:25" ht="12" customHeight="1" x14ac:dyDescent="0.35">
      <c r="A23" s="187"/>
      <c r="B23" s="36"/>
      <c r="C23" s="107"/>
      <c r="D23" s="23"/>
      <c r="E23" s="22"/>
      <c r="F23" s="22"/>
      <c r="G23" s="22"/>
      <c r="H23" s="22"/>
      <c r="I23" s="22"/>
      <c r="J23" s="22"/>
      <c r="K23" s="24"/>
      <c r="L23" s="22"/>
      <c r="M23" s="399">
        <f t="shared" si="1"/>
        <v>0</v>
      </c>
      <c r="N23" s="439"/>
      <c r="O23" s="494"/>
      <c r="P23" s="374">
        <f t="shared" si="2"/>
        <v>0</v>
      </c>
      <c r="Q23" s="408">
        <f t="shared" si="3"/>
        <v>0</v>
      </c>
      <c r="R23" s="471"/>
      <c r="S23" s="29"/>
      <c r="T23" s="96">
        <f t="shared" si="0"/>
        <v>0</v>
      </c>
      <c r="U23" s="97"/>
      <c r="V23" s="97"/>
      <c r="W23" s="98"/>
      <c r="X23" s="33"/>
      <c r="Y23" s="102"/>
    </row>
    <row r="24" spans="1:25" ht="12" customHeight="1" x14ac:dyDescent="0.35">
      <c r="A24" s="187"/>
      <c r="B24" s="36"/>
      <c r="C24" s="107"/>
      <c r="D24" s="23"/>
      <c r="E24" s="22"/>
      <c r="F24" s="22"/>
      <c r="G24" s="22"/>
      <c r="H24" s="22"/>
      <c r="I24" s="22"/>
      <c r="J24" s="22"/>
      <c r="K24" s="24"/>
      <c r="L24" s="22"/>
      <c r="M24" s="399"/>
      <c r="N24" s="439"/>
      <c r="O24" s="494"/>
      <c r="P24" s="374"/>
      <c r="Q24" s="408"/>
      <c r="R24" s="471"/>
      <c r="S24" s="29"/>
      <c r="T24" s="96"/>
      <c r="U24" s="97"/>
      <c r="V24" s="97"/>
      <c r="W24" s="98"/>
      <c r="X24" s="33"/>
      <c r="Y24" s="102"/>
    </row>
    <row r="25" spans="1:25" s="219" customFormat="1" ht="22.5" customHeight="1" x14ac:dyDescent="0.35">
      <c r="A25" s="381"/>
      <c r="B25" s="382"/>
      <c r="C25" s="382"/>
      <c r="D25" s="383"/>
      <c r="E25" s="384"/>
      <c r="F25" s="384"/>
      <c r="G25" s="384"/>
      <c r="H25" s="384"/>
      <c r="I25" s="384"/>
      <c r="J25" s="384"/>
      <c r="K25" s="385"/>
      <c r="L25" s="220" t="str">
        <f>A14</f>
        <v>Activity (Deliverable 1)</v>
      </c>
      <c r="M25" s="220">
        <f>SUM(M16:M24)</f>
        <v>5</v>
      </c>
      <c r="N25" s="461"/>
      <c r="O25" s="495"/>
      <c r="P25" s="386">
        <f>SUM(P16:P24)</f>
        <v>0</v>
      </c>
      <c r="Q25" s="409">
        <f>SUM(Q16:Q24)</f>
        <v>5</v>
      </c>
      <c r="R25" s="472"/>
      <c r="S25" s="16"/>
      <c r="T25" s="88"/>
      <c r="U25" s="89"/>
      <c r="V25" s="89"/>
      <c r="W25" s="90"/>
      <c r="X25" s="387">
        <f>SUM(T16:W24)</f>
        <v>5</v>
      </c>
      <c r="Y25" s="388"/>
    </row>
    <row r="26" spans="1:25" ht="15" customHeight="1" x14ac:dyDescent="0.35">
      <c r="A26" s="187"/>
      <c r="B26" s="108"/>
      <c r="C26" s="108"/>
      <c r="D26" s="109"/>
      <c r="E26" s="41"/>
      <c r="F26" s="41"/>
      <c r="G26" s="41"/>
      <c r="H26" s="41"/>
      <c r="I26" s="41"/>
      <c r="J26" s="41"/>
      <c r="K26" s="42"/>
      <c r="L26" s="41"/>
      <c r="M26" s="43"/>
      <c r="N26" s="440"/>
      <c r="O26" s="496"/>
      <c r="P26" s="364"/>
      <c r="Q26" s="407"/>
      <c r="R26" s="471"/>
      <c r="S26" s="29"/>
      <c r="T26" s="104"/>
      <c r="U26" s="105"/>
      <c r="V26" s="105"/>
      <c r="W26" s="106"/>
      <c r="X26" s="33"/>
      <c r="Y26" s="102"/>
    </row>
    <row r="27" spans="1:25" s="19" customFormat="1" ht="19.5" customHeight="1" x14ac:dyDescent="0.35">
      <c r="A27" s="202" t="s">
        <v>257</v>
      </c>
      <c r="B27" s="84"/>
      <c r="C27" s="84"/>
      <c r="D27" s="84"/>
      <c r="E27" s="84"/>
      <c r="F27" s="84"/>
      <c r="G27" s="84"/>
      <c r="H27" s="84"/>
      <c r="I27" s="84"/>
      <c r="J27" s="84"/>
      <c r="K27" s="84"/>
      <c r="L27" s="84"/>
      <c r="M27" s="84"/>
      <c r="N27" s="441"/>
      <c r="O27" s="497"/>
      <c r="P27" s="365"/>
      <c r="Q27" s="410"/>
      <c r="R27" s="473"/>
      <c r="S27" s="87"/>
      <c r="T27" s="88"/>
      <c r="U27" s="89"/>
      <c r="V27" s="89"/>
      <c r="W27" s="90"/>
      <c r="X27" s="91"/>
      <c r="Y27" s="92"/>
    </row>
    <row r="28" spans="1:25" s="20" customFormat="1" ht="20.149999999999999" customHeight="1" x14ac:dyDescent="0.35">
      <c r="A28" s="300">
        <v>2</v>
      </c>
      <c r="B28" s="301" t="s">
        <v>258</v>
      </c>
      <c r="C28" s="315"/>
      <c r="D28" s="316"/>
      <c r="E28" s="49"/>
      <c r="F28" s="49"/>
      <c r="G28" s="49"/>
      <c r="H28" s="49"/>
      <c r="I28" s="49"/>
      <c r="J28" s="49"/>
      <c r="K28" s="50"/>
      <c r="L28" s="49"/>
      <c r="M28" s="51"/>
      <c r="N28" s="440"/>
      <c r="O28" s="496"/>
      <c r="P28" s="366"/>
      <c r="Q28" s="407"/>
      <c r="R28" s="474"/>
      <c r="S28" s="319"/>
      <c r="T28" s="320"/>
      <c r="U28" s="321"/>
      <c r="V28" s="321"/>
      <c r="W28" s="322"/>
      <c r="X28" s="312"/>
      <c r="Y28" s="323"/>
    </row>
    <row r="29" spans="1:25" ht="16.149999999999999" customHeight="1" x14ac:dyDescent="0.35">
      <c r="A29" s="187">
        <v>2.1</v>
      </c>
      <c r="B29" s="815"/>
      <c r="C29" s="815"/>
      <c r="D29" s="23"/>
      <c r="E29" s="22"/>
      <c r="F29" s="22" t="s">
        <v>204</v>
      </c>
      <c r="G29" s="22"/>
      <c r="H29" s="22" t="s">
        <v>205</v>
      </c>
      <c r="I29" s="22"/>
      <c r="J29" s="22" t="s">
        <v>206</v>
      </c>
      <c r="K29" s="24">
        <v>1</v>
      </c>
      <c r="L29" s="22" t="s">
        <v>207</v>
      </c>
      <c r="M29" s="399">
        <f>PRODUCT(D29:L29)</f>
        <v>1</v>
      </c>
      <c r="N29" s="439"/>
      <c r="O29" s="494"/>
      <c r="P29" s="374">
        <f t="shared" ref="P29:P36" si="4">N29*O29</f>
        <v>0</v>
      </c>
      <c r="Q29" s="408">
        <f t="shared" ref="Q29:Q36" si="5">M29+P29</f>
        <v>1</v>
      </c>
      <c r="R29" s="471"/>
      <c r="S29" s="29"/>
      <c r="T29" s="96"/>
      <c r="U29" s="97">
        <f t="shared" ref="U29:U36" si="6">M29</f>
        <v>1</v>
      </c>
      <c r="V29" s="97"/>
      <c r="W29" s="98"/>
      <c r="X29" s="33"/>
      <c r="Y29" s="102"/>
    </row>
    <row r="30" spans="1:25" ht="13.5" customHeight="1" x14ac:dyDescent="0.35">
      <c r="A30" s="187">
        <v>2.2000000000000002</v>
      </c>
      <c r="B30" s="36"/>
      <c r="C30" s="277"/>
      <c r="D30" s="23"/>
      <c r="E30" s="22"/>
      <c r="F30" s="22" t="s">
        <v>204</v>
      </c>
      <c r="G30" s="22"/>
      <c r="H30" s="22" t="s">
        <v>209</v>
      </c>
      <c r="I30" s="22"/>
      <c r="J30" s="22" t="s">
        <v>206</v>
      </c>
      <c r="K30" s="24">
        <v>1</v>
      </c>
      <c r="L30" s="22" t="s">
        <v>207</v>
      </c>
      <c r="M30" s="399">
        <f>PRODUCT(D30:L30)</f>
        <v>1</v>
      </c>
      <c r="N30" s="439"/>
      <c r="O30" s="494"/>
      <c r="P30" s="374">
        <f t="shared" si="4"/>
        <v>0</v>
      </c>
      <c r="Q30" s="408">
        <f t="shared" si="5"/>
        <v>1</v>
      </c>
      <c r="R30" s="471"/>
      <c r="S30" s="29"/>
      <c r="T30" s="96"/>
      <c r="U30" s="97">
        <f t="shared" si="6"/>
        <v>1</v>
      </c>
      <c r="V30" s="97"/>
      <c r="W30" s="98"/>
      <c r="X30" s="33"/>
      <c r="Y30" s="102"/>
    </row>
    <row r="31" spans="1:25" ht="13.5" customHeight="1" x14ac:dyDescent="0.35">
      <c r="A31" s="187">
        <v>2.2999999999999998</v>
      </c>
      <c r="B31" s="36"/>
      <c r="C31" s="37"/>
      <c r="D31" s="23"/>
      <c r="E31" s="22"/>
      <c r="F31" s="22" t="s">
        <v>204</v>
      </c>
      <c r="G31" s="22"/>
      <c r="H31" s="22" t="s">
        <v>209</v>
      </c>
      <c r="I31" s="22"/>
      <c r="J31" s="22" t="s">
        <v>206</v>
      </c>
      <c r="K31" s="24">
        <v>1</v>
      </c>
      <c r="L31" s="22" t="s">
        <v>207</v>
      </c>
      <c r="M31" s="399">
        <f t="shared" ref="M31:M49" si="7">PRODUCT(D31:L31)</f>
        <v>1</v>
      </c>
      <c r="N31" s="439"/>
      <c r="O31" s="494"/>
      <c r="P31" s="374">
        <f t="shared" si="4"/>
        <v>0</v>
      </c>
      <c r="Q31" s="408">
        <f t="shared" si="5"/>
        <v>1</v>
      </c>
      <c r="R31" s="471"/>
      <c r="S31" s="29"/>
      <c r="T31" s="96"/>
      <c r="U31" s="97">
        <f t="shared" si="6"/>
        <v>1</v>
      </c>
      <c r="V31" s="97"/>
      <c r="W31" s="98"/>
      <c r="X31" s="33"/>
      <c r="Y31" s="102"/>
    </row>
    <row r="32" spans="1:25" ht="13.5" customHeight="1" x14ac:dyDescent="0.35">
      <c r="A32" s="187">
        <v>2.4</v>
      </c>
      <c r="B32" s="36"/>
      <c r="C32" s="107"/>
      <c r="D32" s="23"/>
      <c r="E32" s="22"/>
      <c r="F32" s="22" t="s">
        <v>204</v>
      </c>
      <c r="G32" s="22"/>
      <c r="H32" s="22" t="s">
        <v>209</v>
      </c>
      <c r="I32" s="22"/>
      <c r="J32" s="22" t="s">
        <v>206</v>
      </c>
      <c r="K32" s="24">
        <v>1</v>
      </c>
      <c r="L32" s="22" t="s">
        <v>207</v>
      </c>
      <c r="M32" s="399">
        <f t="shared" si="7"/>
        <v>1</v>
      </c>
      <c r="N32" s="439"/>
      <c r="O32" s="494"/>
      <c r="P32" s="374">
        <f t="shared" si="4"/>
        <v>0</v>
      </c>
      <c r="Q32" s="408">
        <f t="shared" si="5"/>
        <v>1</v>
      </c>
      <c r="R32" s="471"/>
      <c r="S32" s="29"/>
      <c r="T32" s="96"/>
      <c r="U32" s="97">
        <f t="shared" si="6"/>
        <v>1</v>
      </c>
      <c r="V32" s="97"/>
      <c r="W32" s="98"/>
      <c r="X32" s="33"/>
      <c r="Y32" s="102"/>
    </row>
    <row r="33" spans="1:25" ht="13.5" customHeight="1" x14ac:dyDescent="0.35">
      <c r="A33" s="187">
        <v>2.5</v>
      </c>
      <c r="B33" s="36"/>
      <c r="C33" s="107"/>
      <c r="D33" s="23"/>
      <c r="E33" s="22"/>
      <c r="F33" s="22" t="s">
        <v>204</v>
      </c>
      <c r="G33" s="22"/>
      <c r="H33" s="22" t="s">
        <v>209</v>
      </c>
      <c r="I33" s="22"/>
      <c r="J33" s="22" t="s">
        <v>206</v>
      </c>
      <c r="K33" s="24">
        <v>1</v>
      </c>
      <c r="L33" s="22" t="s">
        <v>207</v>
      </c>
      <c r="M33" s="399">
        <f t="shared" si="7"/>
        <v>1</v>
      </c>
      <c r="N33" s="439"/>
      <c r="O33" s="494"/>
      <c r="P33" s="374">
        <f t="shared" si="4"/>
        <v>0</v>
      </c>
      <c r="Q33" s="408">
        <f t="shared" si="5"/>
        <v>1</v>
      </c>
      <c r="R33" s="471"/>
      <c r="S33" s="29"/>
      <c r="T33" s="96"/>
      <c r="U33" s="97">
        <f t="shared" si="6"/>
        <v>1</v>
      </c>
      <c r="V33" s="97"/>
      <c r="W33" s="98"/>
      <c r="X33" s="33"/>
      <c r="Y33" s="102"/>
    </row>
    <row r="34" spans="1:25" ht="13.5" customHeight="1" x14ac:dyDescent="0.35">
      <c r="A34" s="187"/>
      <c r="B34" s="36"/>
      <c r="C34" s="107"/>
      <c r="D34" s="23"/>
      <c r="E34" s="22"/>
      <c r="F34" s="22"/>
      <c r="G34" s="22"/>
      <c r="H34" s="22"/>
      <c r="I34" s="22"/>
      <c r="J34" s="22"/>
      <c r="K34" s="24"/>
      <c r="L34" s="22"/>
      <c r="M34" s="399">
        <f t="shared" si="7"/>
        <v>0</v>
      </c>
      <c r="N34" s="439"/>
      <c r="O34" s="494"/>
      <c r="P34" s="374">
        <f t="shared" si="4"/>
        <v>0</v>
      </c>
      <c r="Q34" s="408">
        <f t="shared" si="5"/>
        <v>0</v>
      </c>
      <c r="R34" s="471"/>
      <c r="S34" s="29"/>
      <c r="T34" s="96"/>
      <c r="U34" s="97">
        <f t="shared" si="6"/>
        <v>0</v>
      </c>
      <c r="V34" s="97"/>
      <c r="W34" s="98"/>
      <c r="X34" s="33"/>
      <c r="Y34" s="102"/>
    </row>
    <row r="35" spans="1:25" ht="13.5" customHeight="1" x14ac:dyDescent="0.35">
      <c r="A35" s="187"/>
      <c r="B35" s="36"/>
      <c r="C35" s="107"/>
      <c r="D35" s="23"/>
      <c r="E35" s="22"/>
      <c r="F35" s="22"/>
      <c r="G35" s="22"/>
      <c r="H35" s="22"/>
      <c r="I35" s="22"/>
      <c r="J35" s="22"/>
      <c r="K35" s="24"/>
      <c r="L35" s="22"/>
      <c r="M35" s="399">
        <f t="shared" si="7"/>
        <v>0</v>
      </c>
      <c r="N35" s="439"/>
      <c r="O35" s="494"/>
      <c r="P35" s="374">
        <f t="shared" si="4"/>
        <v>0</v>
      </c>
      <c r="Q35" s="408">
        <f t="shared" si="5"/>
        <v>0</v>
      </c>
      <c r="R35" s="471"/>
      <c r="S35" s="29"/>
      <c r="T35" s="96"/>
      <c r="U35" s="97">
        <f t="shared" si="6"/>
        <v>0</v>
      </c>
      <c r="V35" s="97"/>
      <c r="W35" s="98"/>
      <c r="X35" s="33"/>
      <c r="Y35" s="102"/>
    </row>
    <row r="36" spans="1:25" ht="13.5" customHeight="1" x14ac:dyDescent="0.35">
      <c r="A36" s="187"/>
      <c r="B36" s="36"/>
      <c r="C36" s="107"/>
      <c r="D36" s="23"/>
      <c r="E36" s="22"/>
      <c r="F36" s="22"/>
      <c r="G36" s="22"/>
      <c r="H36" s="22"/>
      <c r="I36" s="22"/>
      <c r="J36" s="22"/>
      <c r="K36" s="24"/>
      <c r="L36" s="22"/>
      <c r="M36" s="399">
        <f t="shared" si="7"/>
        <v>0</v>
      </c>
      <c r="N36" s="439"/>
      <c r="O36" s="494"/>
      <c r="P36" s="374">
        <f t="shared" si="4"/>
        <v>0</v>
      </c>
      <c r="Q36" s="408">
        <f t="shared" si="5"/>
        <v>0</v>
      </c>
      <c r="R36" s="471"/>
      <c r="S36" s="29"/>
      <c r="T36" s="96"/>
      <c r="U36" s="97">
        <f t="shared" si="6"/>
        <v>0</v>
      </c>
      <c r="V36" s="97"/>
      <c r="W36" s="98"/>
      <c r="X36" s="33"/>
      <c r="Y36" s="102"/>
    </row>
    <row r="37" spans="1:25" ht="13.5" customHeight="1" x14ac:dyDescent="0.35">
      <c r="A37" s="187"/>
      <c r="B37" s="36"/>
      <c r="C37" s="107"/>
      <c r="D37" s="23"/>
      <c r="E37" s="22"/>
      <c r="F37" s="22"/>
      <c r="G37" s="22"/>
      <c r="H37" s="22"/>
      <c r="I37" s="22"/>
      <c r="J37" s="22"/>
      <c r="K37" s="24"/>
      <c r="L37" s="22"/>
      <c r="M37" s="399"/>
      <c r="N37" s="439"/>
      <c r="O37" s="494"/>
      <c r="P37" s="374"/>
      <c r="Q37" s="408"/>
      <c r="R37" s="471"/>
      <c r="S37" s="29"/>
      <c r="T37" s="96"/>
      <c r="U37" s="97"/>
      <c r="V37" s="97"/>
      <c r="W37" s="98"/>
      <c r="X37" s="33"/>
      <c r="Y37" s="102"/>
    </row>
    <row r="38" spans="1:25" s="219" customFormat="1" ht="22.5" customHeight="1" x14ac:dyDescent="0.35">
      <c r="A38" s="381"/>
      <c r="B38" s="382"/>
      <c r="C38" s="382"/>
      <c r="D38" s="383"/>
      <c r="E38" s="384"/>
      <c r="F38" s="384"/>
      <c r="G38" s="384"/>
      <c r="H38" s="384"/>
      <c r="I38" s="384"/>
      <c r="J38" s="384"/>
      <c r="K38" s="385"/>
      <c r="L38" s="220" t="str">
        <f>A27</f>
        <v>Activity (Deliverable 2)</v>
      </c>
      <c r="M38" s="220">
        <f>SUM(M29:M37)</f>
        <v>5</v>
      </c>
      <c r="N38" s="461"/>
      <c r="O38" s="495"/>
      <c r="P38" s="386">
        <f>SUM(P29:P37)</f>
        <v>0</v>
      </c>
      <c r="Q38" s="409">
        <f>SUM(Q29:Q37)</f>
        <v>5</v>
      </c>
      <c r="R38" s="472"/>
      <c r="S38" s="16"/>
      <c r="T38" s="88"/>
      <c r="U38" s="89"/>
      <c r="V38" s="89"/>
      <c r="W38" s="90"/>
      <c r="X38" s="387">
        <f>SUM(T29:W37)</f>
        <v>5</v>
      </c>
      <c r="Y38" s="388"/>
    </row>
    <row r="39" spans="1:25" ht="15" customHeight="1" x14ac:dyDescent="0.35">
      <c r="A39" s="187"/>
      <c r="B39" s="108"/>
      <c r="C39" s="108"/>
      <c r="D39" s="109"/>
      <c r="E39" s="41"/>
      <c r="F39" s="41"/>
      <c r="G39" s="41"/>
      <c r="H39" s="41"/>
      <c r="I39" s="41"/>
      <c r="J39" s="41"/>
      <c r="K39" s="42"/>
      <c r="L39" s="41"/>
      <c r="M39" s="43"/>
      <c r="N39" s="440"/>
      <c r="O39" s="496"/>
      <c r="P39" s="364"/>
      <c r="Q39" s="407"/>
      <c r="R39" s="471"/>
      <c r="S39" s="29"/>
      <c r="T39" s="104"/>
      <c r="U39" s="105"/>
      <c r="V39" s="105"/>
      <c r="W39" s="106"/>
      <c r="X39" s="33"/>
      <c r="Y39" s="102"/>
    </row>
    <row r="40" spans="1:25" s="19" customFormat="1" ht="19.5" customHeight="1" x14ac:dyDescent="0.35">
      <c r="A40" s="202" t="s">
        <v>259</v>
      </c>
      <c r="B40" s="84"/>
      <c r="C40" s="84"/>
      <c r="D40" s="84"/>
      <c r="E40" s="84"/>
      <c r="F40" s="84"/>
      <c r="G40" s="84"/>
      <c r="H40" s="84"/>
      <c r="I40" s="84"/>
      <c r="J40" s="84"/>
      <c r="K40" s="84"/>
      <c r="L40" s="84"/>
      <c r="M40" s="84"/>
      <c r="N40" s="441"/>
      <c r="O40" s="497"/>
      <c r="P40" s="365"/>
      <c r="Q40" s="410"/>
      <c r="R40" s="473"/>
      <c r="S40" s="87"/>
      <c r="T40" s="88"/>
      <c r="U40" s="89"/>
      <c r="V40" s="89"/>
      <c r="W40" s="90"/>
      <c r="X40" s="91"/>
      <c r="Y40" s="92"/>
    </row>
    <row r="41" spans="1:25" s="20" customFormat="1" ht="23.65" customHeight="1" x14ac:dyDescent="0.35">
      <c r="A41" s="300">
        <v>3</v>
      </c>
      <c r="B41" s="301" t="s">
        <v>260</v>
      </c>
      <c r="C41" s="315"/>
      <c r="D41" s="316"/>
      <c r="E41" s="49"/>
      <c r="F41" s="49"/>
      <c r="G41" s="49"/>
      <c r="H41" s="49"/>
      <c r="I41" s="49"/>
      <c r="J41" s="49"/>
      <c r="K41" s="50"/>
      <c r="L41" s="49"/>
      <c r="M41" s="51"/>
      <c r="N41" s="440"/>
      <c r="O41" s="496"/>
      <c r="P41" s="366"/>
      <c r="Q41" s="407"/>
      <c r="R41" s="474"/>
      <c r="S41" s="319"/>
      <c r="T41" s="320"/>
      <c r="U41" s="321"/>
      <c r="V41" s="321"/>
      <c r="W41" s="322"/>
      <c r="X41" s="312"/>
      <c r="Y41" s="323"/>
    </row>
    <row r="42" spans="1:25" ht="16.149999999999999" customHeight="1" x14ac:dyDescent="0.35">
      <c r="A42" s="197">
        <v>3.1</v>
      </c>
      <c r="B42" s="815"/>
      <c r="C42" s="815"/>
      <c r="D42" s="23"/>
      <c r="E42" s="22"/>
      <c r="F42" s="22" t="s">
        <v>204</v>
      </c>
      <c r="G42" s="22"/>
      <c r="H42" s="22" t="s">
        <v>209</v>
      </c>
      <c r="I42" s="22"/>
      <c r="J42" s="22" t="s">
        <v>206</v>
      </c>
      <c r="K42" s="24">
        <v>1</v>
      </c>
      <c r="L42" s="22" t="s">
        <v>207</v>
      </c>
      <c r="M42" s="399">
        <f t="shared" si="7"/>
        <v>1</v>
      </c>
      <c r="N42" s="439"/>
      <c r="O42" s="494"/>
      <c r="P42" s="374">
        <f t="shared" ref="P42:P49" si="8">N42*O42</f>
        <v>0</v>
      </c>
      <c r="Q42" s="408">
        <f t="shared" ref="Q42:Q49" si="9">M42+P42</f>
        <v>1</v>
      </c>
      <c r="R42" s="471"/>
      <c r="S42" s="29"/>
      <c r="T42" s="96"/>
      <c r="U42" s="97"/>
      <c r="V42" s="97">
        <f t="shared" ref="V42:V49" si="10">M42</f>
        <v>1</v>
      </c>
      <c r="W42" s="98"/>
      <c r="X42" s="33"/>
      <c r="Y42" s="102"/>
    </row>
    <row r="43" spans="1:25" ht="15.65" customHeight="1" x14ac:dyDescent="0.35">
      <c r="A43" s="197">
        <v>3.2</v>
      </c>
      <c r="B43" s="36"/>
      <c r="C43" s="107"/>
      <c r="D43" s="23"/>
      <c r="E43" s="22"/>
      <c r="F43" s="22" t="s">
        <v>204</v>
      </c>
      <c r="G43" s="22"/>
      <c r="H43" s="22" t="s">
        <v>209</v>
      </c>
      <c r="I43" s="22"/>
      <c r="J43" s="22" t="s">
        <v>206</v>
      </c>
      <c r="K43" s="24">
        <v>1</v>
      </c>
      <c r="L43" s="22" t="s">
        <v>207</v>
      </c>
      <c r="M43" s="399">
        <f t="shared" si="7"/>
        <v>1</v>
      </c>
      <c r="N43" s="439"/>
      <c r="O43" s="494"/>
      <c r="P43" s="374">
        <f t="shared" si="8"/>
        <v>0</v>
      </c>
      <c r="Q43" s="408">
        <f t="shared" si="9"/>
        <v>1</v>
      </c>
      <c r="R43" s="471"/>
      <c r="S43" s="29"/>
      <c r="T43" s="96"/>
      <c r="U43" s="97"/>
      <c r="V43" s="97">
        <f t="shared" si="10"/>
        <v>1</v>
      </c>
      <c r="W43" s="98"/>
      <c r="X43" s="33"/>
      <c r="Y43" s="102"/>
    </row>
    <row r="44" spans="1:25" ht="15.65" customHeight="1" x14ac:dyDescent="0.35">
      <c r="A44" s="197">
        <v>3.3</v>
      </c>
      <c r="B44" s="36"/>
      <c r="D44" s="23"/>
      <c r="E44" s="22"/>
      <c r="F44" s="22" t="s">
        <v>204</v>
      </c>
      <c r="G44" s="22"/>
      <c r="H44" s="22" t="s">
        <v>209</v>
      </c>
      <c r="I44" s="22"/>
      <c r="J44" s="22" t="s">
        <v>206</v>
      </c>
      <c r="K44" s="24">
        <v>1</v>
      </c>
      <c r="L44" s="22" t="s">
        <v>207</v>
      </c>
      <c r="M44" s="399">
        <f t="shared" si="7"/>
        <v>1</v>
      </c>
      <c r="N44" s="439"/>
      <c r="O44" s="494"/>
      <c r="P44" s="374">
        <f t="shared" si="8"/>
        <v>0</v>
      </c>
      <c r="Q44" s="408">
        <f t="shared" si="9"/>
        <v>1</v>
      </c>
      <c r="R44" s="471"/>
      <c r="S44" s="29"/>
      <c r="T44" s="96"/>
      <c r="U44" s="97"/>
      <c r="V44" s="97">
        <f t="shared" si="10"/>
        <v>1</v>
      </c>
      <c r="W44" s="98"/>
      <c r="X44" s="33"/>
      <c r="Y44" s="102"/>
    </row>
    <row r="45" spans="1:25" ht="15.65" customHeight="1" x14ac:dyDescent="0.35">
      <c r="A45" s="197">
        <v>3.4</v>
      </c>
      <c r="B45" s="36"/>
      <c r="C45" s="199"/>
      <c r="D45" s="23"/>
      <c r="E45" s="22"/>
      <c r="F45" s="22" t="s">
        <v>204</v>
      </c>
      <c r="G45" s="22"/>
      <c r="H45" s="22" t="s">
        <v>209</v>
      </c>
      <c r="I45" s="22"/>
      <c r="J45" s="22" t="s">
        <v>206</v>
      </c>
      <c r="K45" s="24">
        <v>1</v>
      </c>
      <c r="L45" s="22" t="s">
        <v>207</v>
      </c>
      <c r="M45" s="399">
        <f t="shared" si="7"/>
        <v>1</v>
      </c>
      <c r="N45" s="439"/>
      <c r="O45" s="494"/>
      <c r="P45" s="374">
        <f t="shared" si="8"/>
        <v>0</v>
      </c>
      <c r="Q45" s="408">
        <f t="shared" si="9"/>
        <v>1</v>
      </c>
      <c r="R45" s="471"/>
      <c r="S45" s="29"/>
      <c r="T45" s="96"/>
      <c r="U45" s="97"/>
      <c r="V45" s="97">
        <f t="shared" si="10"/>
        <v>1</v>
      </c>
      <c r="W45" s="98"/>
      <c r="X45" s="33"/>
      <c r="Y45" s="102"/>
    </row>
    <row r="46" spans="1:25" ht="15.65" customHeight="1" x14ac:dyDescent="0.35">
      <c r="A46" s="197"/>
      <c r="B46" s="36"/>
      <c r="C46" s="107"/>
      <c r="D46" s="23"/>
      <c r="E46" s="22"/>
      <c r="F46" s="22" t="s">
        <v>204</v>
      </c>
      <c r="G46" s="22"/>
      <c r="H46" s="22" t="s">
        <v>209</v>
      </c>
      <c r="I46" s="22"/>
      <c r="J46" s="22" t="s">
        <v>206</v>
      </c>
      <c r="K46" s="24">
        <v>1</v>
      </c>
      <c r="L46" s="22" t="s">
        <v>207</v>
      </c>
      <c r="M46" s="399">
        <f t="shared" si="7"/>
        <v>1</v>
      </c>
      <c r="N46" s="439"/>
      <c r="O46" s="494"/>
      <c r="P46" s="374">
        <f t="shared" si="8"/>
        <v>0</v>
      </c>
      <c r="Q46" s="408">
        <f t="shared" si="9"/>
        <v>1</v>
      </c>
      <c r="R46" s="471"/>
      <c r="S46" s="29"/>
      <c r="T46" s="96"/>
      <c r="U46" s="97"/>
      <c r="V46" s="97">
        <f t="shared" si="10"/>
        <v>1</v>
      </c>
      <c r="W46" s="98"/>
      <c r="X46" s="33"/>
      <c r="Y46" s="102"/>
    </row>
    <row r="47" spans="1:25" ht="15.65" customHeight="1" x14ac:dyDescent="0.35">
      <c r="A47" s="197"/>
      <c r="B47" s="36"/>
      <c r="C47" s="107"/>
      <c r="D47" s="23"/>
      <c r="E47" s="22"/>
      <c r="F47" s="22"/>
      <c r="G47" s="22"/>
      <c r="H47" s="22"/>
      <c r="I47" s="22"/>
      <c r="J47" s="22"/>
      <c r="K47" s="24"/>
      <c r="L47" s="22"/>
      <c r="M47" s="399">
        <f t="shared" si="7"/>
        <v>0</v>
      </c>
      <c r="N47" s="439"/>
      <c r="O47" s="494"/>
      <c r="P47" s="374">
        <f t="shared" si="8"/>
        <v>0</v>
      </c>
      <c r="Q47" s="408">
        <f t="shared" si="9"/>
        <v>0</v>
      </c>
      <c r="R47" s="471"/>
      <c r="S47" s="29"/>
      <c r="T47" s="96"/>
      <c r="U47" s="97"/>
      <c r="V47" s="97">
        <f t="shared" si="10"/>
        <v>0</v>
      </c>
      <c r="W47" s="98"/>
      <c r="X47" s="33"/>
      <c r="Y47" s="102"/>
    </row>
    <row r="48" spans="1:25" ht="15.65" customHeight="1" x14ac:dyDescent="0.35">
      <c r="A48" s="198"/>
      <c r="B48" s="36"/>
      <c r="C48" s="107"/>
      <c r="D48" s="23"/>
      <c r="E48" s="22"/>
      <c r="F48" s="22"/>
      <c r="G48" s="22"/>
      <c r="H48" s="22"/>
      <c r="I48" s="22"/>
      <c r="J48" s="22"/>
      <c r="K48" s="24"/>
      <c r="L48" s="22"/>
      <c r="M48" s="399">
        <f t="shared" si="7"/>
        <v>0</v>
      </c>
      <c r="N48" s="439"/>
      <c r="O48" s="494"/>
      <c r="P48" s="374">
        <f t="shared" si="8"/>
        <v>0</v>
      </c>
      <c r="Q48" s="408">
        <f t="shared" si="9"/>
        <v>0</v>
      </c>
      <c r="R48" s="471"/>
      <c r="S48" s="29"/>
      <c r="T48" s="96"/>
      <c r="U48" s="97"/>
      <c r="V48" s="97">
        <f t="shared" si="10"/>
        <v>0</v>
      </c>
      <c r="W48" s="98"/>
      <c r="X48" s="33"/>
      <c r="Y48" s="102"/>
    </row>
    <row r="49" spans="1:25" ht="15.65" customHeight="1" x14ac:dyDescent="0.35">
      <c r="A49" s="198"/>
      <c r="B49" s="36"/>
      <c r="C49" s="107"/>
      <c r="D49" s="23"/>
      <c r="E49" s="22"/>
      <c r="F49" s="22"/>
      <c r="G49" s="22"/>
      <c r="H49" s="22"/>
      <c r="I49" s="22"/>
      <c r="J49" s="22"/>
      <c r="K49" s="24"/>
      <c r="L49" s="22"/>
      <c r="M49" s="399">
        <f t="shared" si="7"/>
        <v>0</v>
      </c>
      <c r="N49" s="439"/>
      <c r="O49" s="494"/>
      <c r="P49" s="374">
        <f t="shared" si="8"/>
        <v>0</v>
      </c>
      <c r="Q49" s="408">
        <f t="shared" si="9"/>
        <v>0</v>
      </c>
      <c r="R49" s="471"/>
      <c r="S49" s="29"/>
      <c r="T49" s="96"/>
      <c r="U49" s="97"/>
      <c r="V49" s="97">
        <f t="shared" si="10"/>
        <v>0</v>
      </c>
      <c r="W49" s="98"/>
      <c r="X49" s="33"/>
      <c r="Y49" s="102"/>
    </row>
    <row r="50" spans="1:25" ht="15.65" customHeight="1" x14ac:dyDescent="0.35">
      <c r="A50" s="198"/>
      <c r="B50" s="36"/>
      <c r="C50" s="107"/>
      <c r="D50" s="23"/>
      <c r="E50" s="22"/>
      <c r="F50" s="22"/>
      <c r="G50" s="22"/>
      <c r="H50" s="22"/>
      <c r="I50" s="22"/>
      <c r="J50" s="22"/>
      <c r="K50" s="24"/>
      <c r="L50" s="22"/>
      <c r="M50" s="399"/>
      <c r="N50" s="439"/>
      <c r="O50" s="494"/>
      <c r="P50" s="374"/>
      <c r="Q50" s="408"/>
      <c r="R50" s="471"/>
      <c r="S50" s="29"/>
      <c r="T50" s="96"/>
      <c r="U50" s="97"/>
      <c r="V50" s="97"/>
      <c r="W50" s="98"/>
      <c r="X50" s="33"/>
      <c r="Y50" s="102"/>
    </row>
    <row r="51" spans="1:25" s="219" customFormat="1" ht="22.5" customHeight="1" x14ac:dyDescent="0.35">
      <c r="A51" s="381"/>
      <c r="B51" s="382"/>
      <c r="C51" s="382"/>
      <c r="D51" s="383"/>
      <c r="E51" s="384"/>
      <c r="F51" s="384"/>
      <c r="G51" s="384"/>
      <c r="H51" s="384"/>
      <c r="I51" s="384"/>
      <c r="J51" s="384"/>
      <c r="K51" s="385"/>
      <c r="L51" s="220" t="str">
        <f>A40</f>
        <v>Activity (Deliverable 3)</v>
      </c>
      <c r="M51" s="220">
        <f>SUM(M42:M50)</f>
        <v>5</v>
      </c>
      <c r="N51" s="461"/>
      <c r="O51" s="495"/>
      <c r="P51" s="386">
        <f>SUM(P42:P50)</f>
        <v>0</v>
      </c>
      <c r="Q51" s="409">
        <f>SUM(Q42:Q50)</f>
        <v>5</v>
      </c>
      <c r="R51" s="472"/>
      <c r="S51" s="16"/>
      <c r="T51" s="88"/>
      <c r="U51" s="89"/>
      <c r="V51" s="89"/>
      <c r="W51" s="90"/>
      <c r="X51" s="387">
        <f>SUM(T42:W50)</f>
        <v>5</v>
      </c>
      <c r="Y51" s="388"/>
    </row>
    <row r="52" spans="1:25" ht="15" customHeight="1" x14ac:dyDescent="0.35">
      <c r="A52" s="187"/>
      <c r="B52" s="108"/>
      <c r="C52" s="108"/>
      <c r="D52" s="109"/>
      <c r="E52" s="41"/>
      <c r="F52" s="41"/>
      <c r="G52" s="41"/>
      <c r="H52" s="41"/>
      <c r="I52" s="41"/>
      <c r="J52" s="41"/>
      <c r="K52" s="42"/>
      <c r="L52" s="41"/>
      <c r="M52" s="43"/>
      <c r="N52" s="440"/>
      <c r="O52" s="496"/>
      <c r="P52" s="364"/>
      <c r="Q52" s="407"/>
      <c r="R52" s="471"/>
      <c r="S52" s="29"/>
      <c r="T52" s="104"/>
      <c r="U52" s="105"/>
      <c r="V52" s="105"/>
      <c r="W52" s="106"/>
      <c r="X52" s="33"/>
      <c r="Y52" s="102"/>
    </row>
    <row r="53" spans="1:25" s="19" customFormat="1" ht="19.5" customHeight="1" x14ac:dyDescent="0.35">
      <c r="A53" s="202" t="s">
        <v>261</v>
      </c>
      <c r="B53" s="84"/>
      <c r="C53" s="84"/>
      <c r="D53" s="84"/>
      <c r="E53" s="84"/>
      <c r="F53" s="84"/>
      <c r="G53" s="84"/>
      <c r="H53" s="84"/>
      <c r="I53" s="84"/>
      <c r="J53" s="84"/>
      <c r="K53" s="84"/>
      <c r="L53" s="84"/>
      <c r="M53" s="84"/>
      <c r="N53" s="441"/>
      <c r="O53" s="497"/>
      <c r="P53" s="365"/>
      <c r="Q53" s="410"/>
      <c r="R53" s="473"/>
      <c r="S53" s="87"/>
      <c r="T53" s="88"/>
      <c r="U53" s="89"/>
      <c r="V53" s="89"/>
      <c r="W53" s="90"/>
      <c r="X53" s="91"/>
      <c r="Y53" s="92"/>
    </row>
    <row r="54" spans="1:25" s="314" customFormat="1" ht="18" customHeight="1" x14ac:dyDescent="0.35">
      <c r="A54" s="300">
        <v>4</v>
      </c>
      <c r="B54" s="301" t="s">
        <v>260</v>
      </c>
      <c r="C54" s="324"/>
      <c r="D54" s="325"/>
      <c r="E54" s="302"/>
      <c r="F54" s="302"/>
      <c r="G54" s="302"/>
      <c r="H54" s="302"/>
      <c r="I54" s="302"/>
      <c r="J54" s="302"/>
      <c r="K54" s="304"/>
      <c r="L54" s="302"/>
      <c r="M54" s="305"/>
      <c r="N54" s="438"/>
      <c r="O54" s="493"/>
      <c r="P54" s="363"/>
      <c r="Q54" s="407"/>
      <c r="R54" s="470"/>
      <c r="S54" s="308"/>
      <c r="T54" s="309"/>
      <c r="U54" s="310"/>
      <c r="V54" s="321"/>
      <c r="W54" s="322"/>
      <c r="X54" s="312"/>
      <c r="Y54" s="326"/>
    </row>
    <row r="55" spans="1:25" ht="18" customHeight="1" x14ac:dyDescent="0.35">
      <c r="A55" s="197">
        <v>4.0999999999999996</v>
      </c>
      <c r="B55" s="36"/>
      <c r="C55" s="37"/>
      <c r="D55" s="23"/>
      <c r="E55" s="22"/>
      <c r="F55" s="22" t="s">
        <v>204</v>
      </c>
      <c r="G55" s="22"/>
      <c r="H55" s="22" t="s">
        <v>205</v>
      </c>
      <c r="I55" s="22"/>
      <c r="J55" s="22" t="s">
        <v>206</v>
      </c>
      <c r="K55" s="24">
        <v>1</v>
      </c>
      <c r="L55" s="22" t="s">
        <v>207</v>
      </c>
      <c r="M55" s="399">
        <f>PRODUCT(D55:L55)</f>
        <v>1</v>
      </c>
      <c r="N55" s="439"/>
      <c r="O55" s="494"/>
      <c r="P55" s="374">
        <f t="shared" ref="P55:P61" si="11">N55*O55</f>
        <v>0</v>
      </c>
      <c r="Q55" s="408">
        <f t="shared" ref="Q55:Q61" si="12">M55+P55</f>
        <v>1</v>
      </c>
      <c r="R55" s="471"/>
      <c r="S55" s="29"/>
      <c r="T55" s="96"/>
      <c r="U55" s="97"/>
      <c r="V55" s="97"/>
      <c r="W55" s="98">
        <f t="shared" ref="W55:W61" si="13">M55</f>
        <v>1</v>
      </c>
      <c r="X55" s="33"/>
      <c r="Y55" s="34"/>
    </row>
    <row r="56" spans="1:25" ht="15" customHeight="1" x14ac:dyDescent="0.35">
      <c r="A56" s="197">
        <v>4.2</v>
      </c>
      <c r="B56" s="36"/>
      <c r="C56" s="37"/>
      <c r="D56" s="23"/>
      <c r="E56" s="22"/>
      <c r="F56" s="22" t="s">
        <v>204</v>
      </c>
      <c r="G56" s="22"/>
      <c r="H56" s="22" t="s">
        <v>218</v>
      </c>
      <c r="I56" s="22"/>
      <c r="J56" s="22" t="s">
        <v>206</v>
      </c>
      <c r="K56" s="24">
        <v>1</v>
      </c>
      <c r="L56" s="22" t="s">
        <v>207</v>
      </c>
      <c r="M56" s="399">
        <f t="shared" ref="M56:M61" si="14">PRODUCT(D56:L56)</f>
        <v>1</v>
      </c>
      <c r="N56" s="439"/>
      <c r="O56" s="494"/>
      <c r="P56" s="374">
        <f t="shared" si="11"/>
        <v>0</v>
      </c>
      <c r="Q56" s="408">
        <f t="shared" si="12"/>
        <v>1</v>
      </c>
      <c r="R56" s="471"/>
      <c r="S56" s="29"/>
      <c r="T56" s="96"/>
      <c r="U56" s="97"/>
      <c r="V56" s="97"/>
      <c r="W56" s="98">
        <f t="shared" si="13"/>
        <v>1</v>
      </c>
      <c r="X56" s="33"/>
      <c r="Y56" s="34"/>
    </row>
    <row r="57" spans="1:25" ht="15" customHeight="1" x14ac:dyDescent="0.35">
      <c r="A57" s="197">
        <v>4.3</v>
      </c>
      <c r="B57" s="36"/>
      <c r="C57" s="37"/>
      <c r="D57" s="23"/>
      <c r="E57" s="22"/>
      <c r="F57" s="22" t="s">
        <v>204</v>
      </c>
      <c r="G57" s="22"/>
      <c r="H57" s="22" t="s">
        <v>209</v>
      </c>
      <c r="I57" s="22"/>
      <c r="J57" s="22" t="s">
        <v>206</v>
      </c>
      <c r="K57" s="24">
        <v>1</v>
      </c>
      <c r="L57" s="22" t="s">
        <v>207</v>
      </c>
      <c r="M57" s="399">
        <f t="shared" si="14"/>
        <v>1</v>
      </c>
      <c r="N57" s="439"/>
      <c r="O57" s="494"/>
      <c r="P57" s="374">
        <f t="shared" si="11"/>
        <v>0</v>
      </c>
      <c r="Q57" s="408">
        <f t="shared" si="12"/>
        <v>1</v>
      </c>
      <c r="R57" s="471"/>
      <c r="S57" s="29"/>
      <c r="T57" s="96"/>
      <c r="U57" s="97"/>
      <c r="V57" s="97"/>
      <c r="W57" s="98">
        <f t="shared" si="13"/>
        <v>1</v>
      </c>
      <c r="X57" s="33"/>
      <c r="Y57" s="34"/>
    </row>
    <row r="58" spans="1:25" ht="15" customHeight="1" x14ac:dyDescent="0.35">
      <c r="A58" s="197">
        <v>4.4000000000000004</v>
      </c>
      <c r="B58" s="36"/>
      <c r="C58" s="107"/>
      <c r="D58" s="23"/>
      <c r="E58" s="22"/>
      <c r="F58" s="22" t="s">
        <v>204</v>
      </c>
      <c r="G58" s="22"/>
      <c r="H58" s="22" t="s">
        <v>209</v>
      </c>
      <c r="I58" s="22"/>
      <c r="J58" s="22" t="s">
        <v>206</v>
      </c>
      <c r="K58" s="24">
        <v>1</v>
      </c>
      <c r="L58" s="22" t="s">
        <v>207</v>
      </c>
      <c r="M58" s="399">
        <f t="shared" si="14"/>
        <v>1</v>
      </c>
      <c r="N58" s="439"/>
      <c r="O58" s="494"/>
      <c r="P58" s="374">
        <f t="shared" si="11"/>
        <v>0</v>
      </c>
      <c r="Q58" s="408">
        <f t="shared" si="12"/>
        <v>1</v>
      </c>
      <c r="R58" s="471"/>
      <c r="S58" s="29"/>
      <c r="T58" s="96"/>
      <c r="U58" s="97"/>
      <c r="V58" s="97"/>
      <c r="W58" s="98">
        <f t="shared" si="13"/>
        <v>1</v>
      </c>
      <c r="X58" s="33"/>
      <c r="Y58" s="34"/>
    </row>
    <row r="59" spans="1:25" ht="15" customHeight="1" x14ac:dyDescent="0.35">
      <c r="A59" s="197"/>
      <c r="B59" s="36"/>
      <c r="C59" s="107"/>
      <c r="D59" s="23"/>
      <c r="E59" s="22"/>
      <c r="F59" s="22"/>
      <c r="G59" s="22"/>
      <c r="H59" s="22"/>
      <c r="I59" s="22"/>
      <c r="J59" s="22"/>
      <c r="K59" s="24"/>
      <c r="L59" s="22"/>
      <c r="M59" s="399">
        <f t="shared" si="14"/>
        <v>0</v>
      </c>
      <c r="N59" s="439"/>
      <c r="O59" s="494"/>
      <c r="P59" s="374">
        <f t="shared" si="11"/>
        <v>0</v>
      </c>
      <c r="Q59" s="408">
        <f t="shared" si="12"/>
        <v>0</v>
      </c>
      <c r="R59" s="471"/>
      <c r="S59" s="29"/>
      <c r="T59" s="96"/>
      <c r="U59" s="97"/>
      <c r="V59" s="97"/>
      <c r="W59" s="98">
        <f t="shared" si="13"/>
        <v>0</v>
      </c>
      <c r="X59" s="33"/>
      <c r="Y59" s="102"/>
    </row>
    <row r="60" spans="1:25" ht="15" customHeight="1" x14ac:dyDescent="0.35">
      <c r="A60" s="197"/>
      <c r="B60" s="36"/>
      <c r="C60" s="107"/>
      <c r="D60" s="23"/>
      <c r="E60" s="22"/>
      <c r="F60" s="22"/>
      <c r="G60" s="22"/>
      <c r="H60" s="22"/>
      <c r="I60" s="22"/>
      <c r="J60" s="22"/>
      <c r="K60" s="24"/>
      <c r="L60" s="22"/>
      <c r="M60" s="399">
        <f t="shared" si="14"/>
        <v>0</v>
      </c>
      <c r="N60" s="439"/>
      <c r="O60" s="494"/>
      <c r="P60" s="374">
        <f t="shared" si="11"/>
        <v>0</v>
      </c>
      <c r="Q60" s="408">
        <f t="shared" si="12"/>
        <v>0</v>
      </c>
      <c r="R60" s="471"/>
      <c r="S60" s="29"/>
      <c r="T60" s="96"/>
      <c r="U60" s="97"/>
      <c r="V60" s="97"/>
      <c r="W60" s="98">
        <f t="shared" si="13"/>
        <v>0</v>
      </c>
      <c r="X60" s="33"/>
      <c r="Y60" s="34"/>
    </row>
    <row r="61" spans="1:25" ht="15" customHeight="1" x14ac:dyDescent="0.35">
      <c r="A61" s="198"/>
      <c r="B61" s="36"/>
      <c r="C61" s="107"/>
      <c r="D61" s="23"/>
      <c r="E61" s="22"/>
      <c r="F61" s="22"/>
      <c r="G61" s="22"/>
      <c r="H61" s="22"/>
      <c r="I61" s="22"/>
      <c r="J61" s="22"/>
      <c r="K61" s="24"/>
      <c r="L61" s="22"/>
      <c r="M61" s="399">
        <f t="shared" si="14"/>
        <v>0</v>
      </c>
      <c r="N61" s="439"/>
      <c r="O61" s="494"/>
      <c r="P61" s="374">
        <f t="shared" si="11"/>
        <v>0</v>
      </c>
      <c r="Q61" s="408">
        <f t="shared" si="12"/>
        <v>0</v>
      </c>
      <c r="R61" s="471"/>
      <c r="S61" s="29"/>
      <c r="T61" s="96"/>
      <c r="U61" s="97"/>
      <c r="V61" s="97"/>
      <c r="W61" s="98">
        <f t="shared" si="13"/>
        <v>0</v>
      </c>
      <c r="X61" s="33"/>
      <c r="Y61" s="34"/>
    </row>
    <row r="62" spans="1:25" ht="15" customHeight="1" x14ac:dyDescent="0.35">
      <c r="A62" s="198"/>
      <c r="B62" s="36"/>
      <c r="C62" s="108"/>
      <c r="D62" s="23"/>
      <c r="E62" s="22"/>
      <c r="F62" s="22"/>
      <c r="G62" s="22"/>
      <c r="H62" s="22"/>
      <c r="I62" s="22"/>
      <c r="J62" s="22"/>
      <c r="K62" s="24"/>
      <c r="L62" s="22"/>
      <c r="M62" s="399"/>
      <c r="N62" s="439"/>
      <c r="O62" s="494"/>
      <c r="P62" s="374"/>
      <c r="Q62" s="408"/>
      <c r="R62" s="471"/>
      <c r="S62" s="29"/>
      <c r="T62" s="93"/>
      <c r="U62" s="97"/>
      <c r="V62" s="97"/>
      <c r="W62" s="95"/>
      <c r="X62" s="33"/>
      <c r="Y62" s="34"/>
    </row>
    <row r="63" spans="1:25" s="219" customFormat="1" ht="17.649999999999999" customHeight="1" x14ac:dyDescent="0.35">
      <c r="A63" s="381"/>
      <c r="B63" s="382"/>
      <c r="C63" s="382"/>
      <c r="D63" s="383"/>
      <c r="E63" s="384"/>
      <c r="F63" s="384"/>
      <c r="G63" s="384"/>
      <c r="H63" s="384"/>
      <c r="I63" s="384"/>
      <c r="J63" s="384"/>
      <c r="K63" s="385"/>
      <c r="L63" s="220" t="str">
        <f>A53</f>
        <v>Activity (Deliverable 4)</v>
      </c>
      <c r="M63" s="220">
        <f>SUM(M55:M62)</f>
        <v>4</v>
      </c>
      <c r="N63" s="461"/>
      <c r="O63" s="495"/>
      <c r="P63" s="386">
        <f>SUM(P55:P62)</f>
        <v>0</v>
      </c>
      <c r="Q63" s="409">
        <f>SUM(Q55:Q62)</f>
        <v>4</v>
      </c>
      <c r="R63" s="472"/>
      <c r="S63" s="16"/>
      <c r="T63" s="113"/>
      <c r="U63" s="114"/>
      <c r="V63" s="114"/>
      <c r="W63" s="115"/>
      <c r="X63" s="387">
        <f>SUM(T55:W62)</f>
        <v>4</v>
      </c>
      <c r="Y63" s="388"/>
    </row>
    <row r="64" spans="1:25" ht="15" customHeight="1" x14ac:dyDescent="0.35">
      <c r="A64" s="236"/>
      <c r="B64" s="237"/>
      <c r="C64" s="237"/>
      <c r="D64" s="238"/>
      <c r="E64" s="239"/>
      <c r="F64" s="239"/>
      <c r="G64" s="239"/>
      <c r="H64" s="239"/>
      <c r="I64" s="239"/>
      <c r="J64" s="239"/>
      <c r="K64" s="240"/>
      <c r="L64" s="239"/>
      <c r="M64" s="241"/>
      <c r="N64" s="442"/>
      <c r="O64" s="498"/>
      <c r="P64" s="367"/>
      <c r="Q64" s="411"/>
      <c r="R64" s="475"/>
      <c r="S64" s="29"/>
      <c r="T64" s="104"/>
      <c r="U64" s="105"/>
      <c r="V64" s="105"/>
      <c r="W64" s="106"/>
      <c r="X64" s="33"/>
      <c r="Y64" s="102"/>
    </row>
    <row r="65" spans="1:25" ht="15" customHeight="1" x14ac:dyDescent="0.35">
      <c r="A65" s="236"/>
      <c r="B65" s="237"/>
      <c r="C65" s="237"/>
      <c r="D65" s="238"/>
      <c r="E65" s="239"/>
      <c r="F65" s="239"/>
      <c r="G65" s="239"/>
      <c r="H65" s="239"/>
      <c r="I65" s="239"/>
      <c r="J65" s="239"/>
      <c r="K65" s="240"/>
      <c r="L65" s="239"/>
      <c r="M65" s="241"/>
      <c r="N65" s="442"/>
      <c r="O65" s="498"/>
      <c r="P65" s="367"/>
      <c r="Q65" s="411"/>
      <c r="R65" s="475"/>
      <c r="S65" s="29"/>
      <c r="T65" s="104"/>
      <c r="U65" s="105"/>
      <c r="V65" s="105"/>
      <c r="W65" s="106"/>
      <c r="X65" s="33"/>
      <c r="Y65" s="102"/>
    </row>
    <row r="66" spans="1:25" ht="15" customHeight="1" x14ac:dyDescent="0.35">
      <c r="A66" s="187"/>
      <c r="B66" s="108"/>
      <c r="C66" s="108"/>
      <c r="D66" s="109"/>
      <c r="E66" s="41"/>
      <c r="F66" s="41"/>
      <c r="G66" s="41"/>
      <c r="H66" s="41"/>
      <c r="I66" s="41"/>
      <c r="J66" s="41"/>
      <c r="K66" s="42"/>
      <c r="L66" s="41"/>
      <c r="M66" s="43"/>
      <c r="N66" s="440"/>
      <c r="O66" s="496"/>
      <c r="P66" s="364"/>
      <c r="Q66" s="407"/>
      <c r="R66" s="471"/>
      <c r="S66" s="29"/>
      <c r="T66" s="104"/>
      <c r="U66" s="105"/>
      <c r="V66" s="105"/>
      <c r="W66" s="106"/>
      <c r="X66" s="33"/>
      <c r="Y66" s="102"/>
    </row>
    <row r="67" spans="1:25" s="19" customFormat="1" ht="19.5" customHeight="1" x14ac:dyDescent="0.35">
      <c r="A67" s="279" t="s">
        <v>219</v>
      </c>
      <c r="B67" s="280"/>
      <c r="C67" s="280"/>
      <c r="D67" s="280"/>
      <c r="E67" s="280"/>
      <c r="F67" s="280"/>
      <c r="G67" s="280"/>
      <c r="H67" s="280"/>
      <c r="I67" s="280"/>
      <c r="J67" s="280"/>
      <c r="K67" s="280"/>
      <c r="L67" s="280"/>
      <c r="M67" s="280"/>
      <c r="N67" s="441"/>
      <c r="O67" s="497"/>
      <c r="P67" s="365"/>
      <c r="Q67" s="412"/>
      <c r="R67" s="473"/>
      <c r="S67" s="87"/>
      <c r="T67" s="88"/>
      <c r="U67" s="89"/>
      <c r="V67" s="89"/>
      <c r="W67" s="90"/>
      <c r="X67" s="91"/>
      <c r="Y67" s="92"/>
    </row>
    <row r="68" spans="1:25" s="314" customFormat="1" ht="15" customHeight="1" x14ac:dyDescent="0.35">
      <c r="A68" s="327">
        <v>5</v>
      </c>
      <c r="B68" s="328" t="s">
        <v>220</v>
      </c>
      <c r="C68" s="329"/>
      <c r="D68" s="330"/>
      <c r="E68" s="331"/>
      <c r="F68" s="331"/>
      <c r="G68" s="331"/>
      <c r="H68" s="331"/>
      <c r="I68" s="331"/>
      <c r="J68" s="331"/>
      <c r="K68" s="332"/>
      <c r="L68" s="331"/>
      <c r="M68" s="333"/>
      <c r="N68" s="438"/>
      <c r="O68" s="493"/>
      <c r="P68" s="363"/>
      <c r="Q68" s="413"/>
      <c r="R68" s="470"/>
      <c r="S68" s="308"/>
      <c r="T68" s="309"/>
      <c r="U68" s="310"/>
      <c r="V68" s="321"/>
      <c r="W68" s="322"/>
      <c r="X68" s="312"/>
      <c r="Y68" s="326"/>
    </row>
    <row r="69" spans="1:25" ht="15.65" customHeight="1" x14ac:dyDescent="0.35">
      <c r="A69" s="281">
        <v>5.0999999999999996</v>
      </c>
      <c r="B69" s="282" t="s">
        <v>217</v>
      </c>
      <c r="C69" s="283"/>
      <c r="D69" s="284"/>
      <c r="E69" s="285"/>
      <c r="F69" s="285" t="s">
        <v>204</v>
      </c>
      <c r="G69" s="285"/>
      <c r="H69" s="285" t="s">
        <v>221</v>
      </c>
      <c r="I69" s="285"/>
      <c r="J69" s="285" t="s">
        <v>206</v>
      </c>
      <c r="K69" s="286">
        <v>1</v>
      </c>
      <c r="L69" s="285" t="s">
        <v>207</v>
      </c>
      <c r="M69" s="400">
        <f>PRODUCT(D69:L69)</f>
        <v>1</v>
      </c>
      <c r="N69" s="439"/>
      <c r="O69" s="494"/>
      <c r="P69" s="374">
        <f t="shared" ref="P69:P75" si="15">N69*O69</f>
        <v>0</v>
      </c>
      <c r="Q69" s="414">
        <f t="shared" ref="Q69:Q75" si="16">M69+P69</f>
        <v>1</v>
      </c>
      <c r="R69" s="476"/>
      <c r="S69" s="29"/>
      <c r="T69" s="96"/>
      <c r="U69" s="97"/>
      <c r="V69" s="97"/>
      <c r="W69" s="278">
        <f t="shared" ref="W69:W75" si="17">M69</f>
        <v>1</v>
      </c>
      <c r="X69" s="33"/>
      <c r="Y69" s="34"/>
    </row>
    <row r="70" spans="1:25" ht="15" customHeight="1" x14ac:dyDescent="0.35">
      <c r="A70" s="281">
        <v>5.2</v>
      </c>
      <c r="B70" s="282" t="s">
        <v>222</v>
      </c>
      <c r="C70" s="283"/>
      <c r="D70" s="284"/>
      <c r="E70" s="285"/>
      <c r="F70" s="285" t="s">
        <v>204</v>
      </c>
      <c r="G70" s="285"/>
      <c r="H70" s="285" t="s">
        <v>221</v>
      </c>
      <c r="I70" s="285"/>
      <c r="J70" s="285" t="s">
        <v>206</v>
      </c>
      <c r="K70" s="286">
        <v>1</v>
      </c>
      <c r="L70" s="285" t="s">
        <v>207</v>
      </c>
      <c r="M70" s="400">
        <f t="shared" ref="M70:M75" si="18">PRODUCT(D70:L70)</f>
        <v>1</v>
      </c>
      <c r="N70" s="439"/>
      <c r="O70" s="494"/>
      <c r="P70" s="374">
        <f t="shared" si="15"/>
        <v>0</v>
      </c>
      <c r="Q70" s="414">
        <f t="shared" si="16"/>
        <v>1</v>
      </c>
      <c r="R70" s="476"/>
      <c r="S70" s="29"/>
      <c r="T70" s="96"/>
      <c r="U70" s="97"/>
      <c r="V70" s="97"/>
      <c r="W70" s="278">
        <f t="shared" si="17"/>
        <v>1</v>
      </c>
      <c r="X70" s="33"/>
      <c r="Y70" s="34"/>
    </row>
    <row r="71" spans="1:25" ht="15" customHeight="1" x14ac:dyDescent="0.35">
      <c r="A71" s="281">
        <v>5.3</v>
      </c>
      <c r="B71" s="282"/>
      <c r="C71" s="283"/>
      <c r="D71" s="284"/>
      <c r="E71" s="285"/>
      <c r="F71" s="285" t="s">
        <v>204</v>
      </c>
      <c r="G71" s="285"/>
      <c r="H71" s="285" t="s">
        <v>209</v>
      </c>
      <c r="I71" s="285"/>
      <c r="J71" s="285" t="s">
        <v>206</v>
      </c>
      <c r="K71" s="286">
        <v>1</v>
      </c>
      <c r="L71" s="285" t="s">
        <v>207</v>
      </c>
      <c r="M71" s="400">
        <f t="shared" si="18"/>
        <v>1</v>
      </c>
      <c r="N71" s="439"/>
      <c r="O71" s="494"/>
      <c r="P71" s="374">
        <f t="shared" si="15"/>
        <v>0</v>
      </c>
      <c r="Q71" s="414">
        <f t="shared" si="16"/>
        <v>1</v>
      </c>
      <c r="R71" s="471"/>
      <c r="S71" s="29"/>
      <c r="T71" s="96"/>
      <c r="U71" s="97"/>
      <c r="V71" s="97"/>
      <c r="W71" s="278">
        <f t="shared" si="17"/>
        <v>1</v>
      </c>
      <c r="X71" s="33"/>
      <c r="Y71" s="34"/>
    </row>
    <row r="72" spans="1:25" ht="15" customHeight="1" x14ac:dyDescent="0.35">
      <c r="A72" s="281">
        <v>5.4</v>
      </c>
      <c r="B72" s="282"/>
      <c r="C72" s="289"/>
      <c r="D72" s="284"/>
      <c r="E72" s="285"/>
      <c r="F72" s="285" t="s">
        <v>204</v>
      </c>
      <c r="G72" s="285"/>
      <c r="H72" s="285" t="s">
        <v>209</v>
      </c>
      <c r="I72" s="285"/>
      <c r="J72" s="285" t="s">
        <v>206</v>
      </c>
      <c r="K72" s="286">
        <v>1</v>
      </c>
      <c r="L72" s="285" t="s">
        <v>207</v>
      </c>
      <c r="M72" s="400">
        <f t="shared" si="18"/>
        <v>1</v>
      </c>
      <c r="N72" s="439"/>
      <c r="O72" s="494"/>
      <c r="P72" s="374">
        <f t="shared" si="15"/>
        <v>0</v>
      </c>
      <c r="Q72" s="414">
        <f t="shared" si="16"/>
        <v>1</v>
      </c>
      <c r="R72" s="471"/>
      <c r="S72" s="29"/>
      <c r="T72" s="96"/>
      <c r="U72" s="97"/>
      <c r="V72" s="97"/>
      <c r="W72" s="278">
        <f t="shared" si="17"/>
        <v>1</v>
      </c>
      <c r="X72" s="33"/>
      <c r="Y72" s="34"/>
    </row>
    <row r="73" spans="1:25" ht="15" customHeight="1" x14ac:dyDescent="0.35">
      <c r="A73" s="281"/>
      <c r="B73" s="282"/>
      <c r="C73" s="289"/>
      <c r="D73" s="284"/>
      <c r="E73" s="285"/>
      <c r="F73" s="285"/>
      <c r="G73" s="285"/>
      <c r="H73" s="285"/>
      <c r="I73" s="285"/>
      <c r="J73" s="285"/>
      <c r="K73" s="286"/>
      <c r="L73" s="285"/>
      <c r="M73" s="400">
        <f t="shared" si="18"/>
        <v>0</v>
      </c>
      <c r="N73" s="439"/>
      <c r="O73" s="494"/>
      <c r="P73" s="374">
        <f t="shared" si="15"/>
        <v>0</v>
      </c>
      <c r="Q73" s="414">
        <f t="shared" si="16"/>
        <v>0</v>
      </c>
      <c r="R73" s="471"/>
      <c r="S73" s="29"/>
      <c r="T73" s="96"/>
      <c r="U73" s="97"/>
      <c r="V73" s="97"/>
      <c r="W73" s="278">
        <f t="shared" si="17"/>
        <v>0</v>
      </c>
      <c r="X73" s="33"/>
      <c r="Y73" s="102"/>
    </row>
    <row r="74" spans="1:25" ht="15" customHeight="1" x14ac:dyDescent="0.35">
      <c r="A74" s="281"/>
      <c r="B74" s="282"/>
      <c r="C74" s="289"/>
      <c r="D74" s="284"/>
      <c r="E74" s="285"/>
      <c r="F74" s="285"/>
      <c r="G74" s="285"/>
      <c r="H74" s="285"/>
      <c r="I74" s="285"/>
      <c r="J74" s="285"/>
      <c r="K74" s="286"/>
      <c r="L74" s="285"/>
      <c r="M74" s="400">
        <f t="shared" si="18"/>
        <v>0</v>
      </c>
      <c r="N74" s="439"/>
      <c r="O74" s="494"/>
      <c r="P74" s="374">
        <f t="shared" si="15"/>
        <v>0</v>
      </c>
      <c r="Q74" s="414">
        <f t="shared" si="16"/>
        <v>0</v>
      </c>
      <c r="R74" s="471"/>
      <c r="S74" s="29"/>
      <c r="T74" s="96"/>
      <c r="U74" s="97"/>
      <c r="V74" s="97"/>
      <c r="W74" s="278">
        <f t="shared" si="17"/>
        <v>0</v>
      </c>
      <c r="X74" s="33"/>
      <c r="Y74" s="34"/>
    </row>
    <row r="75" spans="1:25" ht="15" customHeight="1" x14ac:dyDescent="0.35">
      <c r="A75" s="290"/>
      <c r="B75" s="282"/>
      <c r="C75" s="289"/>
      <c r="D75" s="284"/>
      <c r="E75" s="285"/>
      <c r="F75" s="285"/>
      <c r="G75" s="285"/>
      <c r="H75" s="285"/>
      <c r="I75" s="285"/>
      <c r="J75" s="285"/>
      <c r="K75" s="286"/>
      <c r="L75" s="285"/>
      <c r="M75" s="400">
        <f t="shared" si="18"/>
        <v>0</v>
      </c>
      <c r="N75" s="439"/>
      <c r="O75" s="494"/>
      <c r="P75" s="374">
        <f t="shared" si="15"/>
        <v>0</v>
      </c>
      <c r="Q75" s="414">
        <f t="shared" si="16"/>
        <v>0</v>
      </c>
      <c r="R75" s="471"/>
      <c r="S75" s="29"/>
      <c r="T75" s="96"/>
      <c r="U75" s="97"/>
      <c r="V75" s="97"/>
      <c r="W75" s="278">
        <f t="shared" si="17"/>
        <v>0</v>
      </c>
      <c r="X75" s="33"/>
      <c r="Y75" s="34"/>
    </row>
    <row r="76" spans="1:25" ht="15" customHeight="1" x14ac:dyDescent="0.35">
      <c r="A76" s="290"/>
      <c r="B76" s="282"/>
      <c r="C76" s="291"/>
      <c r="D76" s="284"/>
      <c r="E76" s="285"/>
      <c r="F76" s="285"/>
      <c r="G76" s="285"/>
      <c r="H76" s="285"/>
      <c r="I76" s="285"/>
      <c r="J76" s="285"/>
      <c r="K76" s="286"/>
      <c r="L76" s="285"/>
      <c r="M76" s="400"/>
      <c r="N76" s="439"/>
      <c r="O76" s="494"/>
      <c r="P76" s="374"/>
      <c r="Q76" s="414"/>
      <c r="R76" s="471"/>
      <c r="S76" s="29"/>
      <c r="T76" s="93"/>
      <c r="U76" s="97"/>
      <c r="V76" s="97"/>
      <c r="W76" s="95"/>
      <c r="X76" s="33"/>
      <c r="Y76" s="34"/>
    </row>
    <row r="77" spans="1:25" s="219" customFormat="1" ht="17.649999999999999" customHeight="1" x14ac:dyDescent="0.35">
      <c r="A77" s="389"/>
      <c r="B77" s="390"/>
      <c r="C77" s="390"/>
      <c r="D77" s="391"/>
      <c r="E77" s="392"/>
      <c r="F77" s="392"/>
      <c r="G77" s="392"/>
      <c r="H77" s="392"/>
      <c r="I77" s="392"/>
      <c r="J77" s="392"/>
      <c r="K77" s="393"/>
      <c r="L77" s="297" t="s">
        <v>216</v>
      </c>
      <c r="M77" s="297">
        <f>SUM(M69:M76)</f>
        <v>4</v>
      </c>
      <c r="N77" s="461"/>
      <c r="O77" s="495"/>
      <c r="P77" s="386">
        <f>SUM(P69:P76)</f>
        <v>0</v>
      </c>
      <c r="Q77" s="415">
        <f>SUM(Q69:Q76)</f>
        <v>4</v>
      </c>
      <c r="R77" s="472"/>
      <c r="S77" s="16"/>
      <c r="T77" s="113"/>
      <c r="U77" s="114"/>
      <c r="V77" s="114"/>
      <c r="W77" s="115"/>
      <c r="X77" s="387">
        <f>SUM(T69:W76)</f>
        <v>4</v>
      </c>
      <c r="Y77" s="388"/>
    </row>
    <row r="78" spans="1:25" ht="15" customHeight="1" thickBot="1" x14ac:dyDescent="0.4">
      <c r="A78" s="236"/>
      <c r="B78" s="237"/>
      <c r="C78" s="237"/>
      <c r="D78" s="238"/>
      <c r="E78" s="239"/>
      <c r="F78" s="239"/>
      <c r="G78" s="239"/>
      <c r="H78" s="239"/>
      <c r="I78" s="239"/>
      <c r="J78" s="239"/>
      <c r="K78" s="240"/>
      <c r="L78" s="239"/>
      <c r="M78" s="241"/>
      <c r="N78" s="442"/>
      <c r="O78" s="498"/>
      <c r="P78" s="367"/>
      <c r="Q78" s="411"/>
      <c r="R78" s="475"/>
      <c r="S78" s="29"/>
      <c r="T78" s="104"/>
      <c r="U78" s="105"/>
      <c r="V78" s="105"/>
      <c r="W78" s="106"/>
      <c r="X78" s="33"/>
      <c r="Y78" s="102"/>
    </row>
    <row r="79" spans="1:25" s="201" customFormat="1" ht="27.65" customHeight="1" thickTop="1" thickBot="1" x14ac:dyDescent="0.4">
      <c r="A79" s="246"/>
      <c r="B79" s="247"/>
      <c r="C79" s="247"/>
      <c r="D79" s="247"/>
      <c r="E79" s="247"/>
      <c r="F79" s="247"/>
      <c r="G79" s="247"/>
      <c r="H79" s="247"/>
      <c r="I79" s="247"/>
      <c r="J79" s="247"/>
      <c r="K79" s="247"/>
      <c r="L79" s="248" t="s">
        <v>262</v>
      </c>
      <c r="M79" s="249">
        <f>M25+M38+M51+M63+M77</f>
        <v>23</v>
      </c>
      <c r="N79" s="443"/>
      <c r="O79" s="499"/>
      <c r="P79" s="460">
        <f>P25+P38+P51+P63+P77</f>
        <v>0</v>
      </c>
      <c r="Q79" s="463">
        <f>Q25+Q38+Q51+Q63+Q77</f>
        <v>23</v>
      </c>
      <c r="R79" s="477"/>
      <c r="S79" s="73"/>
      <c r="T79" s="113"/>
      <c r="U79" s="114"/>
      <c r="V79" s="114"/>
      <c r="W79" s="115"/>
      <c r="X79" s="74"/>
      <c r="Y79" s="200"/>
    </row>
    <row r="80" spans="1:25" s="76" customFormat="1" ht="18" customHeight="1" thickTop="1" x14ac:dyDescent="0.35">
      <c r="A80" s="184"/>
      <c r="B80" s="245"/>
      <c r="C80" s="245"/>
      <c r="D80" s="245"/>
      <c r="E80" s="253"/>
      <c r="F80" s="253"/>
      <c r="G80" s="253"/>
      <c r="H80" s="253"/>
      <c r="I80" s="253"/>
      <c r="J80" s="253"/>
      <c r="K80" s="253"/>
      <c r="L80" s="254"/>
      <c r="M80" s="255"/>
      <c r="N80" s="444"/>
      <c r="O80" s="500"/>
      <c r="P80" s="368"/>
      <c r="Q80" s="416"/>
      <c r="R80" s="478"/>
      <c r="S80" s="73"/>
      <c r="T80" s="104"/>
      <c r="U80" s="105"/>
      <c r="V80" s="105"/>
      <c r="W80" s="106"/>
      <c r="X80" s="74"/>
      <c r="Y80" s="185"/>
    </row>
    <row r="81" spans="1:32" s="19" customFormat="1" ht="19.5" customHeight="1" x14ac:dyDescent="0.35">
      <c r="A81" s="196" t="s">
        <v>263</v>
      </c>
      <c r="B81" s="122"/>
      <c r="C81" s="122"/>
      <c r="D81" s="122"/>
      <c r="E81" s="123"/>
      <c r="F81" s="123"/>
      <c r="G81" s="123"/>
      <c r="H81" s="123"/>
      <c r="I81" s="123"/>
      <c r="J81" s="123"/>
      <c r="K81" s="123"/>
      <c r="L81" s="124"/>
      <c r="M81" s="124"/>
      <c r="N81" s="445"/>
      <c r="O81" s="501"/>
      <c r="P81" s="369"/>
      <c r="Q81" s="417"/>
      <c r="R81" s="479"/>
      <c r="S81" s="16"/>
      <c r="T81" s="126"/>
      <c r="U81" s="127"/>
      <c r="V81" s="127"/>
      <c r="W81" s="128"/>
      <c r="X81" s="17"/>
      <c r="Y81" s="18"/>
    </row>
    <row r="82" spans="1:32" s="19" customFormat="1" ht="19.5" customHeight="1" x14ac:dyDescent="0.35">
      <c r="A82" s="48" t="s">
        <v>226</v>
      </c>
      <c r="B82" s="227" t="s">
        <v>172</v>
      </c>
      <c r="C82" s="37"/>
      <c r="D82" s="23"/>
      <c r="E82" s="22"/>
      <c r="F82" s="22"/>
      <c r="G82" s="22"/>
      <c r="H82" s="22"/>
      <c r="I82" s="22"/>
      <c r="J82" s="22"/>
      <c r="K82" s="24"/>
      <c r="L82" s="510"/>
      <c r="M82" s="399"/>
      <c r="N82" s="439"/>
      <c r="O82" s="494"/>
      <c r="P82" s="374"/>
      <c r="Q82" s="418"/>
      <c r="R82" s="471"/>
      <c r="S82" s="16"/>
      <c r="T82" s="104"/>
      <c r="U82" s="105"/>
      <c r="V82" s="94"/>
      <c r="W82" s="95"/>
      <c r="X82" s="17"/>
      <c r="Y82" s="18"/>
    </row>
    <row r="83" spans="1:32" ht="17.649999999999999" customHeight="1" x14ac:dyDescent="0.35">
      <c r="A83" s="222" t="s">
        <v>227</v>
      </c>
      <c r="B83" s="36" t="s">
        <v>228</v>
      </c>
      <c r="C83" s="37"/>
      <c r="D83" s="23"/>
      <c r="E83" s="22"/>
      <c r="F83" s="22" t="s">
        <v>196</v>
      </c>
      <c r="G83" s="22"/>
      <c r="H83" s="22" t="s">
        <v>229</v>
      </c>
      <c r="I83" s="22"/>
      <c r="J83" s="22" t="s">
        <v>207</v>
      </c>
      <c r="K83" s="24"/>
      <c r="L83" s="25" t="s">
        <v>207</v>
      </c>
      <c r="M83" s="399">
        <f>PRODUCT(D83:L83)</f>
        <v>0</v>
      </c>
      <c r="N83" s="446"/>
      <c r="O83" s="494"/>
      <c r="P83" s="511">
        <f>D83*E83*G83*I83*N83</f>
        <v>0</v>
      </c>
      <c r="Q83" s="418">
        <f>M83+P83</f>
        <v>0</v>
      </c>
      <c r="R83" s="471"/>
      <c r="S83" s="29"/>
      <c r="T83" s="30">
        <f>M83/4</f>
        <v>0</v>
      </c>
      <c r="U83" s="31">
        <f>T83</f>
        <v>0</v>
      </c>
      <c r="V83" s="31">
        <f>T83</f>
        <v>0</v>
      </c>
      <c r="W83" s="32">
        <f>T83</f>
        <v>0</v>
      </c>
      <c r="X83" s="33"/>
      <c r="Y83" s="34"/>
      <c r="Z83" s="358">
        <f>(3000000/7000000)*100%</f>
        <v>0.42857142857142855</v>
      </c>
    </row>
    <row r="84" spans="1:32" ht="17.649999999999999" customHeight="1" x14ac:dyDescent="0.35">
      <c r="A84" s="223" t="s">
        <v>231</v>
      </c>
      <c r="B84" s="36" t="s">
        <v>232</v>
      </c>
      <c r="C84" s="37"/>
      <c r="D84" s="23"/>
      <c r="E84" s="22"/>
      <c r="F84" s="22" t="s">
        <v>196</v>
      </c>
      <c r="G84" s="22"/>
      <c r="H84" s="22" t="s">
        <v>229</v>
      </c>
      <c r="I84" s="22"/>
      <c r="J84" s="22" t="s">
        <v>207</v>
      </c>
      <c r="K84" s="24"/>
      <c r="L84" s="25" t="s">
        <v>207</v>
      </c>
      <c r="M84" s="399">
        <f>PRODUCT(D84:L84)</f>
        <v>0</v>
      </c>
      <c r="N84" s="446"/>
      <c r="O84" s="494"/>
      <c r="P84" s="511">
        <f>D84*E84*G84*I84*N84</f>
        <v>0</v>
      </c>
      <c r="Q84" s="418">
        <f>M84+P84</f>
        <v>0</v>
      </c>
      <c r="R84" s="471"/>
      <c r="S84" s="29"/>
      <c r="T84" s="30">
        <f>M84/4</f>
        <v>0</v>
      </c>
      <c r="U84" s="31">
        <f>T84</f>
        <v>0</v>
      </c>
      <c r="V84" s="31">
        <f>T84</f>
        <v>0</v>
      </c>
      <c r="W84" s="32">
        <f>T84</f>
        <v>0</v>
      </c>
      <c r="X84" s="33"/>
      <c r="Y84" s="34"/>
    </row>
    <row r="85" spans="1:32" ht="16.5" customHeight="1" x14ac:dyDescent="0.35">
      <c r="A85" s="223" t="s">
        <v>233</v>
      </c>
      <c r="B85" s="36"/>
      <c r="C85" s="37"/>
      <c r="D85" s="23"/>
      <c r="E85" s="22"/>
      <c r="F85" s="22"/>
      <c r="G85" s="22"/>
      <c r="H85" s="22"/>
      <c r="I85" s="22"/>
      <c r="J85" s="22"/>
      <c r="K85" s="24"/>
      <c r="L85" s="25" t="s">
        <v>207</v>
      </c>
      <c r="M85" s="399">
        <f>PRODUCT(D85:L85)</f>
        <v>0</v>
      </c>
      <c r="N85" s="439"/>
      <c r="O85" s="494"/>
      <c r="P85" s="374"/>
      <c r="Q85" s="418">
        <f>M85+P85</f>
        <v>0</v>
      </c>
      <c r="R85" s="471"/>
      <c r="S85" s="29"/>
      <c r="T85" s="30">
        <f>M85/4</f>
        <v>0</v>
      </c>
      <c r="U85" s="31">
        <f>T85</f>
        <v>0</v>
      </c>
      <c r="V85" s="31">
        <f>T85</f>
        <v>0</v>
      </c>
      <c r="W85" s="32">
        <f>T85</f>
        <v>0</v>
      </c>
      <c r="X85" s="33"/>
      <c r="Y85" s="34"/>
    </row>
    <row r="86" spans="1:32" ht="16.5" customHeight="1" x14ac:dyDescent="0.35">
      <c r="A86" s="223"/>
      <c r="B86" s="36"/>
      <c r="C86" s="37"/>
      <c r="D86" s="23"/>
      <c r="E86" s="22"/>
      <c r="F86" s="22"/>
      <c r="G86" s="22"/>
      <c r="H86" s="22"/>
      <c r="I86" s="22"/>
      <c r="J86" s="22"/>
      <c r="K86" s="24"/>
      <c r="L86" s="25"/>
      <c r="M86" s="399"/>
      <c r="N86" s="439"/>
      <c r="O86" s="494"/>
      <c r="P86" s="374"/>
      <c r="Q86" s="418">
        <f>M86+P86</f>
        <v>0</v>
      </c>
      <c r="R86" s="471"/>
      <c r="S86" s="29"/>
      <c r="T86" s="30"/>
      <c r="U86" s="31"/>
      <c r="V86" s="31"/>
      <c r="W86" s="32"/>
      <c r="X86" s="33"/>
      <c r="Y86" s="34"/>
    </row>
    <row r="87" spans="1:32" x14ac:dyDescent="0.35">
      <c r="A87" s="21"/>
      <c r="B87" s="38"/>
      <c r="C87" s="39"/>
      <c r="D87" s="40"/>
      <c r="E87" s="41"/>
      <c r="F87" s="41"/>
      <c r="G87" s="41"/>
      <c r="H87" s="41"/>
      <c r="I87" s="41"/>
      <c r="J87" s="41"/>
      <c r="K87" s="42"/>
      <c r="L87" s="41"/>
      <c r="M87" s="43"/>
      <c r="N87" s="440"/>
      <c r="O87" s="496"/>
      <c r="P87" s="364"/>
      <c r="Q87" s="419"/>
      <c r="R87" s="471"/>
      <c r="S87" s="29"/>
      <c r="T87" s="45"/>
      <c r="U87" s="46"/>
      <c r="V87" s="46"/>
      <c r="W87" s="47"/>
      <c r="X87" s="33"/>
      <c r="Y87" s="34"/>
    </row>
    <row r="88" spans="1:32" ht="15.5" x14ac:dyDescent="0.35">
      <c r="A88" s="48" t="s">
        <v>234</v>
      </c>
      <c r="B88" s="227" t="s">
        <v>264</v>
      </c>
      <c r="C88" s="229"/>
      <c r="D88" s="52"/>
      <c r="E88" s="53"/>
      <c r="F88" s="53"/>
      <c r="G88" s="53"/>
      <c r="H88" s="53"/>
      <c r="I88" s="53"/>
      <c r="J88" s="53"/>
      <c r="K88" s="42"/>
      <c r="L88" s="53"/>
      <c r="M88" s="54"/>
      <c r="N88" s="440"/>
      <c r="O88" s="496"/>
      <c r="P88" s="370"/>
      <c r="Q88" s="419"/>
      <c r="R88" s="464" t="s">
        <v>236</v>
      </c>
      <c r="S88" s="29"/>
      <c r="T88" s="45"/>
      <c r="U88" s="46"/>
      <c r="V88" s="46"/>
      <c r="W88" s="47"/>
      <c r="X88" s="33"/>
      <c r="Y88" s="56"/>
    </row>
    <row r="89" spans="1:32" ht="16.5" customHeight="1" x14ac:dyDescent="0.35">
      <c r="A89" s="223" t="s">
        <v>237</v>
      </c>
      <c r="B89" s="36" t="s">
        <v>228</v>
      </c>
      <c r="C89" s="230"/>
      <c r="D89" s="23"/>
      <c r="E89" s="22"/>
      <c r="F89" s="22" t="s">
        <v>196</v>
      </c>
      <c r="G89" s="27"/>
      <c r="H89" s="22" t="s">
        <v>229</v>
      </c>
      <c r="I89" s="25"/>
      <c r="J89" s="22" t="s">
        <v>207</v>
      </c>
      <c r="K89" s="24">
        <v>0.42857142857142855</v>
      </c>
      <c r="L89" s="25" t="s">
        <v>207</v>
      </c>
      <c r="M89" s="399">
        <f>PRODUCT(D89:L89)</f>
        <v>0.42857142857142855</v>
      </c>
      <c r="N89" s="439"/>
      <c r="O89" s="494"/>
      <c r="P89" s="374">
        <f>N89*O89</f>
        <v>0</v>
      </c>
      <c r="Q89" s="418">
        <f>M89+P89</f>
        <v>0.42857142857142855</v>
      </c>
      <c r="R89" s="471"/>
      <c r="S89" s="29"/>
      <c r="T89" s="30">
        <f>M89/4</f>
        <v>0.10714285714285714</v>
      </c>
      <c r="U89" s="31">
        <f>T89</f>
        <v>0.10714285714285714</v>
      </c>
      <c r="V89" s="31">
        <f>T89</f>
        <v>0.10714285714285714</v>
      </c>
      <c r="W89" s="32">
        <f>T89</f>
        <v>0.10714285714285714</v>
      </c>
      <c r="X89" s="33"/>
      <c r="Y89" s="34"/>
    </row>
    <row r="90" spans="1:32" ht="16.5" customHeight="1" x14ac:dyDescent="0.35">
      <c r="A90" s="223" t="s">
        <v>238</v>
      </c>
      <c r="B90" s="36" t="s">
        <v>232</v>
      </c>
      <c r="C90" s="230"/>
      <c r="D90" s="23"/>
      <c r="E90" s="22"/>
      <c r="F90" s="22" t="s">
        <v>196</v>
      </c>
      <c r="G90" s="27"/>
      <c r="H90" s="22" t="s">
        <v>229</v>
      </c>
      <c r="I90" s="25"/>
      <c r="J90" s="22" t="s">
        <v>207</v>
      </c>
      <c r="K90" s="24">
        <v>0.5</v>
      </c>
      <c r="L90" s="25" t="s">
        <v>207</v>
      </c>
      <c r="M90" s="399">
        <f>PRODUCT(D90:L90)</f>
        <v>0.5</v>
      </c>
      <c r="N90" s="439"/>
      <c r="O90" s="494"/>
      <c r="P90" s="374">
        <f>N90*O90</f>
        <v>0</v>
      </c>
      <c r="Q90" s="418">
        <f>M90+P90</f>
        <v>0.5</v>
      </c>
      <c r="R90" s="471"/>
      <c r="S90" s="29"/>
      <c r="T90" s="30">
        <f>M90/4</f>
        <v>0.125</v>
      </c>
      <c r="U90" s="31">
        <f>T90</f>
        <v>0.125</v>
      </c>
      <c r="V90" s="31">
        <f>T90</f>
        <v>0.125</v>
      </c>
      <c r="W90" s="32">
        <f>T90</f>
        <v>0.125</v>
      </c>
      <c r="X90" s="33"/>
      <c r="Y90" s="34"/>
    </row>
    <row r="91" spans="1:32" ht="16.5" customHeight="1" x14ac:dyDescent="0.35">
      <c r="A91" s="223" t="s">
        <v>238</v>
      </c>
      <c r="B91" s="36"/>
      <c r="C91" s="230"/>
      <c r="D91" s="23"/>
      <c r="E91" s="22"/>
      <c r="F91" s="25"/>
      <c r="G91" s="27"/>
      <c r="H91" s="22"/>
      <c r="I91" s="22"/>
      <c r="J91" s="22"/>
      <c r="K91" s="24"/>
      <c r="L91" s="22"/>
      <c r="M91" s="399">
        <f>PRODUCT(D91:L91)</f>
        <v>0</v>
      </c>
      <c r="N91" s="439"/>
      <c r="O91" s="494"/>
      <c r="P91" s="374">
        <f>N91*O91</f>
        <v>0</v>
      </c>
      <c r="Q91" s="418">
        <f>M91+P91</f>
        <v>0</v>
      </c>
      <c r="R91" s="471"/>
      <c r="S91" s="29"/>
      <c r="T91" s="30">
        <f>M91/4</f>
        <v>0</v>
      </c>
      <c r="U91" s="31">
        <f>T91</f>
        <v>0</v>
      </c>
      <c r="V91" s="31">
        <f>T91</f>
        <v>0</v>
      </c>
      <c r="W91" s="32">
        <f>T91</f>
        <v>0</v>
      </c>
      <c r="X91" s="33"/>
      <c r="Y91" s="34"/>
    </row>
    <row r="92" spans="1:32" ht="16.5" customHeight="1" x14ac:dyDescent="0.35">
      <c r="A92" s="223" t="s">
        <v>239</v>
      </c>
      <c r="B92" s="36"/>
      <c r="C92" s="39"/>
      <c r="D92" s="23"/>
      <c r="E92" s="41"/>
      <c r="F92" s="41"/>
      <c r="G92" s="27"/>
      <c r="H92" s="22"/>
      <c r="I92" s="22"/>
      <c r="J92" s="22"/>
      <c r="K92" s="24"/>
      <c r="L92" s="22"/>
      <c r="M92" s="399">
        <f>PRODUCT(D92:L92)</f>
        <v>0</v>
      </c>
      <c r="N92" s="439"/>
      <c r="O92" s="494"/>
      <c r="P92" s="374">
        <f>N92*O92</f>
        <v>0</v>
      </c>
      <c r="Q92" s="418">
        <f>M92+P92</f>
        <v>0</v>
      </c>
      <c r="R92" s="471"/>
      <c r="S92" s="29"/>
      <c r="T92" s="30"/>
      <c r="U92" s="31"/>
      <c r="V92" s="31"/>
      <c r="W92" s="32"/>
      <c r="X92" s="33"/>
      <c r="Y92" s="34"/>
    </row>
    <row r="93" spans="1:32" ht="16.5" customHeight="1" x14ac:dyDescent="0.35">
      <c r="A93" s="58"/>
      <c r="B93" s="59"/>
      <c r="C93" s="60"/>
      <c r="D93" s="61"/>
      <c r="E93" s="62"/>
      <c r="F93" s="62"/>
      <c r="G93" s="62"/>
      <c r="H93" s="62"/>
      <c r="I93" s="62"/>
      <c r="J93" s="62"/>
      <c r="K93" s="63"/>
      <c r="L93" s="64"/>
      <c r="M93" s="401"/>
      <c r="N93" s="447"/>
      <c r="O93" s="502"/>
      <c r="P93" s="375"/>
      <c r="Q93" s="420"/>
      <c r="R93" s="480"/>
      <c r="S93" s="67"/>
      <c r="T93" s="68"/>
      <c r="U93" s="69"/>
      <c r="V93" s="69"/>
      <c r="W93" s="70"/>
      <c r="X93" s="71"/>
      <c r="Y93" s="72"/>
    </row>
    <row r="94" spans="1:32" s="395" customFormat="1" ht="17.649999999999999" customHeight="1" x14ac:dyDescent="0.35">
      <c r="A94" s="263"/>
      <c r="B94" s="142"/>
      <c r="C94" s="142"/>
      <c r="D94" s="142"/>
      <c r="E94" s="142"/>
      <c r="F94" s="142"/>
      <c r="G94" s="142"/>
      <c r="H94" s="142"/>
      <c r="I94" s="142"/>
      <c r="J94" s="142"/>
      <c r="K94" s="142"/>
      <c r="L94" s="143" t="s">
        <v>265</v>
      </c>
      <c r="M94" s="144">
        <f>SUM(M82:M93)</f>
        <v>0.9285714285714286</v>
      </c>
      <c r="N94" s="448"/>
      <c r="O94" s="503"/>
      <c r="P94" s="462">
        <f>SUM(P83:P93)</f>
        <v>0</v>
      </c>
      <c r="Q94" s="429">
        <f>SUM(Q83:Q93)</f>
        <v>0.9285714285714286</v>
      </c>
      <c r="R94" s="481"/>
      <c r="S94" s="73"/>
      <c r="T94" s="126"/>
      <c r="U94" s="127"/>
      <c r="V94" s="127"/>
      <c r="W94" s="128"/>
      <c r="X94" s="394">
        <f>SUM(T83:W92)</f>
        <v>0.9285714285714286</v>
      </c>
      <c r="Y94" s="75"/>
    </row>
    <row r="95" spans="1:32" x14ac:dyDescent="0.35">
      <c r="A95" s="116"/>
      <c r="B95" s="117"/>
      <c r="C95" s="117"/>
      <c r="D95" s="117"/>
      <c r="E95" s="118"/>
      <c r="F95" s="118"/>
      <c r="G95" s="118"/>
      <c r="H95" s="118"/>
      <c r="I95" s="118"/>
      <c r="J95" s="118"/>
      <c r="K95" s="118"/>
      <c r="L95" s="118"/>
      <c r="M95" s="119"/>
      <c r="N95" s="449"/>
      <c r="O95" s="504"/>
      <c r="P95" s="371"/>
      <c r="Q95" s="421"/>
      <c r="R95" s="482"/>
      <c r="S95" s="16"/>
      <c r="T95" s="104"/>
      <c r="U95" s="105"/>
      <c r="V95" s="105"/>
      <c r="W95" s="106"/>
      <c r="X95" s="33"/>
      <c r="Y95" s="121"/>
    </row>
    <row r="96" spans="1:32" s="19" customFormat="1" ht="18.649999999999999" customHeight="1" x14ac:dyDescent="0.35">
      <c r="A96" s="196" t="s">
        <v>266</v>
      </c>
      <c r="B96" s="122"/>
      <c r="C96" s="122"/>
      <c r="D96" s="122"/>
      <c r="E96" s="123"/>
      <c r="F96" s="123"/>
      <c r="G96" s="123"/>
      <c r="H96" s="123"/>
      <c r="I96" s="123"/>
      <c r="J96" s="123"/>
      <c r="K96" s="123"/>
      <c r="L96" s="124"/>
      <c r="M96" s="124"/>
      <c r="N96" s="445"/>
      <c r="O96" s="501"/>
      <c r="P96" s="369"/>
      <c r="Q96" s="417"/>
      <c r="R96" s="479"/>
      <c r="S96" s="87"/>
      <c r="T96" s="126"/>
      <c r="U96" s="127"/>
      <c r="V96" s="127"/>
      <c r="W96" s="128"/>
      <c r="X96" s="91"/>
      <c r="Y96" s="92"/>
      <c r="Z96" s="129"/>
      <c r="AA96" s="129"/>
      <c r="AB96" s="129"/>
      <c r="AC96" s="129"/>
      <c r="AD96" s="129"/>
      <c r="AE96" s="129"/>
      <c r="AF96" s="129"/>
    </row>
    <row r="97" spans="1:25" ht="18.75" customHeight="1" x14ac:dyDescent="0.35">
      <c r="A97" s="231" t="s">
        <v>242</v>
      </c>
      <c r="B97" s="228" t="s">
        <v>243</v>
      </c>
      <c r="C97" s="37"/>
      <c r="D97" s="131"/>
      <c r="E97" s="130"/>
      <c r="F97" s="132" t="s">
        <v>244</v>
      </c>
      <c r="G97" s="130"/>
      <c r="H97" s="130" t="s">
        <v>229</v>
      </c>
      <c r="I97" s="130"/>
      <c r="J97" s="130" t="s">
        <v>207</v>
      </c>
      <c r="K97" s="133"/>
      <c r="L97" s="130" t="s">
        <v>207</v>
      </c>
      <c r="M97" s="402">
        <f>PRODUCT(D97:L97)</f>
        <v>0</v>
      </c>
      <c r="N97" s="450"/>
      <c r="O97" s="505"/>
      <c r="P97" s="377">
        <f>N97*O97</f>
        <v>0</v>
      </c>
      <c r="Q97" s="422">
        <f>M97+P97</f>
        <v>0</v>
      </c>
      <c r="R97" s="471" t="s">
        <v>230</v>
      </c>
      <c r="S97" s="29"/>
      <c r="T97" s="30">
        <f>M97/4</f>
        <v>0</v>
      </c>
      <c r="U97" s="31">
        <f>T97</f>
        <v>0</v>
      </c>
      <c r="V97" s="31">
        <f>T97</f>
        <v>0</v>
      </c>
      <c r="W97" s="32">
        <f>T97</f>
        <v>0</v>
      </c>
      <c r="X97" s="33"/>
      <c r="Y97" s="34"/>
    </row>
    <row r="98" spans="1:25" ht="18.75" customHeight="1" x14ac:dyDescent="0.35">
      <c r="A98" s="187" t="s">
        <v>245</v>
      </c>
      <c r="B98" s="36" t="s">
        <v>246</v>
      </c>
      <c r="C98" s="136"/>
      <c r="D98" s="23"/>
      <c r="E98" s="22"/>
      <c r="F98" s="137" t="s">
        <v>244</v>
      </c>
      <c r="G98" s="22"/>
      <c r="H98" s="22" t="s">
        <v>229</v>
      </c>
      <c r="I98" s="22"/>
      <c r="J98" s="22" t="s">
        <v>207</v>
      </c>
      <c r="K98" s="24"/>
      <c r="L98" s="22" t="s">
        <v>207</v>
      </c>
      <c r="M98" s="399">
        <f>PRODUCT(D98:L98)</f>
        <v>0</v>
      </c>
      <c r="N98" s="439"/>
      <c r="O98" s="494"/>
      <c r="P98" s="378">
        <f>N98*O98</f>
        <v>0</v>
      </c>
      <c r="Q98" s="408">
        <f>M98+P98</f>
        <v>0</v>
      </c>
      <c r="R98" s="471" t="s">
        <v>230</v>
      </c>
      <c r="S98" s="29"/>
      <c r="T98" s="30">
        <f>M98/4</f>
        <v>0</v>
      </c>
      <c r="U98" s="31">
        <f>T98</f>
        <v>0</v>
      </c>
      <c r="V98" s="31">
        <f>T98</f>
        <v>0</v>
      </c>
      <c r="W98" s="32">
        <f>T98</f>
        <v>0</v>
      </c>
      <c r="X98" s="33"/>
      <c r="Y98" s="100"/>
    </row>
    <row r="99" spans="1:25" ht="18.75" customHeight="1" x14ac:dyDescent="0.35">
      <c r="A99" s="187"/>
      <c r="B99" s="36"/>
      <c r="C99" s="37"/>
      <c r="D99" s="23"/>
      <c r="E99" s="22"/>
      <c r="F99" s="137"/>
      <c r="G99" s="22"/>
      <c r="H99" s="22"/>
      <c r="I99" s="22"/>
      <c r="J99" s="22"/>
      <c r="K99" s="24"/>
      <c r="L99" s="22"/>
      <c r="M99" s="399">
        <f>PRODUCT(D99:L99)</f>
        <v>0</v>
      </c>
      <c r="N99" s="439"/>
      <c r="O99" s="494"/>
      <c r="P99" s="374">
        <f>N99*O99</f>
        <v>0</v>
      </c>
      <c r="Q99" s="408">
        <f>M99+P99</f>
        <v>0</v>
      </c>
      <c r="R99" s="471"/>
      <c r="S99" s="29"/>
      <c r="T99" s="30"/>
      <c r="U99" s="31"/>
      <c r="V99" s="31"/>
      <c r="W99" s="32"/>
      <c r="X99" s="33"/>
      <c r="Y99" s="34"/>
    </row>
    <row r="100" spans="1:25" ht="18.75" customHeight="1" x14ac:dyDescent="0.35">
      <c r="A100" s="187"/>
      <c r="B100" s="36"/>
      <c r="C100" s="37"/>
      <c r="D100" s="23"/>
      <c r="E100" s="22"/>
      <c r="F100" s="137"/>
      <c r="G100" s="22"/>
      <c r="H100" s="22"/>
      <c r="I100" s="22"/>
      <c r="J100" s="22"/>
      <c r="K100" s="24"/>
      <c r="L100" s="22"/>
      <c r="M100" s="399">
        <f>PRODUCT(D100:L100)</f>
        <v>0</v>
      </c>
      <c r="N100" s="439"/>
      <c r="O100" s="494"/>
      <c r="P100" s="374">
        <f>N100*O100</f>
        <v>0</v>
      </c>
      <c r="Q100" s="408">
        <f>M100+P100</f>
        <v>0</v>
      </c>
      <c r="R100" s="471"/>
      <c r="S100" s="29"/>
      <c r="T100" s="30"/>
      <c r="U100" s="31"/>
      <c r="V100" s="31"/>
      <c r="W100" s="32"/>
      <c r="X100" s="33"/>
      <c r="Y100" s="34"/>
    </row>
    <row r="101" spans="1:25" ht="18.75" customHeight="1" x14ac:dyDescent="0.35">
      <c r="A101" s="232"/>
      <c r="B101" s="112"/>
      <c r="C101" s="37"/>
      <c r="D101" s="138"/>
      <c r="E101" s="139"/>
      <c r="F101" s="140"/>
      <c r="G101" s="139"/>
      <c r="H101" s="139"/>
      <c r="I101" s="139"/>
      <c r="J101" s="139"/>
      <c r="K101" s="63"/>
      <c r="L101" s="139"/>
      <c r="M101" s="401"/>
      <c r="N101" s="447"/>
      <c r="O101" s="502"/>
      <c r="P101" s="379"/>
      <c r="Q101" s="423"/>
      <c r="R101" s="471"/>
      <c r="S101" s="29"/>
      <c r="T101" s="30"/>
      <c r="U101" s="31"/>
      <c r="V101" s="31"/>
      <c r="W101" s="32"/>
      <c r="X101" s="33"/>
      <c r="Y101" s="57"/>
    </row>
    <row r="102" spans="1:25" s="395" customFormat="1" ht="17.649999999999999" customHeight="1" x14ac:dyDescent="0.35">
      <c r="A102" s="252"/>
      <c r="B102" s="262"/>
      <c r="C102" s="142"/>
      <c r="D102" s="142"/>
      <c r="E102" s="142"/>
      <c r="F102" s="142"/>
      <c r="G102" s="142"/>
      <c r="H102" s="142"/>
      <c r="I102" s="142"/>
      <c r="J102" s="142"/>
      <c r="K102" s="142"/>
      <c r="L102" s="143" t="s">
        <v>247</v>
      </c>
      <c r="M102" s="144">
        <f>SUM(M97:M101)</f>
        <v>0</v>
      </c>
      <c r="N102" s="448"/>
      <c r="O102" s="503"/>
      <c r="P102" s="376">
        <f>SUM(P97:P101)</f>
        <v>0</v>
      </c>
      <c r="Q102" s="429">
        <f>SUM(Q97:Q101)</f>
        <v>0</v>
      </c>
      <c r="R102" s="481"/>
      <c r="S102" s="73"/>
      <c r="T102" s="148"/>
      <c r="U102" s="149"/>
      <c r="V102" s="149"/>
      <c r="W102" s="150"/>
      <c r="X102" s="394">
        <f>SUM(T97:W101)</f>
        <v>0</v>
      </c>
      <c r="Y102" s="75"/>
    </row>
    <row r="103" spans="1:25" s="396" customFormat="1" ht="28.15" customHeight="1" thickBot="1" x14ac:dyDescent="0.4">
      <c r="A103" s="256"/>
      <c r="B103" s="257"/>
      <c r="C103" s="257"/>
      <c r="D103" s="257"/>
      <c r="E103" s="257"/>
      <c r="F103" s="257"/>
      <c r="G103" s="257"/>
      <c r="H103" s="257"/>
      <c r="I103" s="257"/>
      <c r="J103" s="257"/>
      <c r="K103" s="257"/>
      <c r="L103" s="258" t="s">
        <v>267</v>
      </c>
      <c r="M103" s="456">
        <f>M94+M102</f>
        <v>0.9285714285714286</v>
      </c>
      <c r="N103" s="451"/>
      <c r="O103" s="506"/>
      <c r="P103" s="380">
        <f>P94+P102</f>
        <v>0</v>
      </c>
      <c r="Q103" s="430">
        <f>Q94+Q102</f>
        <v>0.9285714285714286</v>
      </c>
      <c r="R103" s="483"/>
      <c r="S103" s="73"/>
      <c r="T103" s="233"/>
      <c r="U103" s="234"/>
      <c r="V103" s="234"/>
      <c r="W103" s="235"/>
      <c r="X103" s="394"/>
      <c r="Y103" s="200"/>
    </row>
    <row r="104" spans="1:25" s="347" customFormat="1" ht="17.649999999999999" customHeight="1" thickTop="1" thickBot="1" x14ac:dyDescent="0.4">
      <c r="A104" s="338"/>
      <c r="B104" s="339"/>
      <c r="C104" s="339"/>
      <c r="D104" s="339"/>
      <c r="E104" s="340"/>
      <c r="F104" s="340"/>
      <c r="G104" s="340"/>
      <c r="H104" s="340"/>
      <c r="I104" s="340"/>
      <c r="J104" s="340"/>
      <c r="K104" s="340"/>
      <c r="L104" s="340"/>
      <c r="M104" s="341"/>
      <c r="N104" s="452"/>
      <c r="O104" s="507"/>
      <c r="P104" s="372"/>
      <c r="Q104" s="424"/>
      <c r="R104" s="484"/>
      <c r="S104" s="342"/>
      <c r="T104" s="343"/>
      <c r="U104" s="344"/>
      <c r="V104" s="344"/>
      <c r="W104" s="345"/>
      <c r="X104" s="346"/>
      <c r="Y104" s="200"/>
    </row>
    <row r="105" spans="1:25" s="397" customFormat="1" ht="26.65" customHeight="1" thickTop="1" thickBot="1" x14ac:dyDescent="0.4">
      <c r="A105" s="151"/>
      <c r="B105" s="431"/>
      <c r="C105" s="431"/>
      <c r="D105" s="431"/>
      <c r="E105" s="431"/>
      <c r="F105" s="431"/>
      <c r="G105" s="431"/>
      <c r="H105" s="431"/>
      <c r="I105" s="431"/>
      <c r="J105" s="431"/>
      <c r="K105" s="431"/>
      <c r="L105" s="455" t="s">
        <v>268</v>
      </c>
      <c r="M105" s="457">
        <f>M79+M103</f>
        <v>23.928571428571427</v>
      </c>
      <c r="N105" s="453"/>
      <c r="O105" s="508"/>
      <c r="P105" s="459">
        <f>P79+P103</f>
        <v>0</v>
      </c>
      <c r="Q105" s="398">
        <f>Q79+Q103</f>
        <v>23.928571428571427</v>
      </c>
      <c r="R105" s="485"/>
      <c r="S105" s="16"/>
      <c r="T105" s="352">
        <f>SUM(T15:T101)</f>
        <v>5.2321428571428568</v>
      </c>
      <c r="U105" s="353">
        <f>SUM(U15:U101)</f>
        <v>5.2321428571428568</v>
      </c>
      <c r="V105" s="272">
        <f>SUM(V15:V101)</f>
        <v>5.2321428571428568</v>
      </c>
      <c r="W105" s="273">
        <f>SUM(W15:W101)</f>
        <v>8.2321428571428577</v>
      </c>
      <c r="X105" s="154">
        <f>SUM(T105:W105)</f>
        <v>23.928571428571427</v>
      </c>
      <c r="Y105" s="155"/>
    </row>
    <row r="106" spans="1:25" ht="15" thickTop="1" x14ac:dyDescent="0.35">
      <c r="T106" s="158">
        <f>(T105/$M$105)*100%</f>
        <v>0.21865671641791046</v>
      </c>
      <c r="U106" s="158">
        <f>(U105/$M$105)*100%</f>
        <v>0.21865671641791046</v>
      </c>
      <c r="V106" s="158">
        <f>(V105/$M$105)*100%</f>
        <v>0.21865671641791046</v>
      </c>
      <c r="W106" s="158">
        <f>(W105/$M$105)*100%</f>
        <v>0.34402985074626868</v>
      </c>
      <c r="X106" s="159">
        <f>SUM(X12:X102)</f>
        <v>23.928571428571427</v>
      </c>
    </row>
    <row r="107" spans="1:25" x14ac:dyDescent="0.35">
      <c r="F107" s="35"/>
      <c r="T107" s="160"/>
      <c r="U107" s="160"/>
      <c r="V107" s="160"/>
      <c r="W107" s="336">
        <f>SUM(T106:W106)</f>
        <v>1</v>
      </c>
      <c r="X107" s="161">
        <f>M105-X105</f>
        <v>0</v>
      </c>
      <c r="Y107" s="458" t="s">
        <v>269</v>
      </c>
    </row>
  </sheetData>
  <mergeCells count="12">
    <mergeCell ref="B29:C29"/>
    <mergeCell ref="B42:C42"/>
    <mergeCell ref="A1:R1"/>
    <mergeCell ref="A2:R2"/>
    <mergeCell ref="T8:W8"/>
    <mergeCell ref="A9:A11"/>
    <mergeCell ref="B9:C11"/>
    <mergeCell ref="D9:L9"/>
    <mergeCell ref="M9:M11"/>
    <mergeCell ref="N9:P9"/>
    <mergeCell ref="Q9:Q11"/>
    <mergeCell ref="R9:R11"/>
  </mergeCells>
  <conditionalFormatting sqref="H97">
    <cfRule type="dataBar" priority="6">
      <dataBar>
        <cfvo type="min"/>
        <cfvo type="max"/>
        <color rgb="FF638EC6"/>
      </dataBar>
    </cfRule>
  </conditionalFormatting>
  <conditionalFormatting sqref="H98:H100">
    <cfRule type="dataBar" priority="5">
      <dataBar>
        <cfvo type="min"/>
        <cfvo type="max"/>
        <color rgb="FF638EC6"/>
      </dataBar>
    </cfRule>
  </conditionalFormatting>
  <conditionalFormatting sqref="H89">
    <cfRule type="dataBar" priority="3">
      <dataBar>
        <cfvo type="min"/>
        <cfvo type="max"/>
        <color rgb="FF638EC6"/>
      </dataBar>
    </cfRule>
  </conditionalFormatting>
  <conditionalFormatting sqref="H83:H84">
    <cfRule type="dataBar" priority="2">
      <dataBar>
        <cfvo type="min"/>
        <cfvo type="max"/>
        <color rgb="FF638EC6"/>
      </dataBar>
    </cfRule>
  </conditionalFormatting>
  <conditionalFormatting sqref="H85:H87">
    <cfRule type="dataBar" priority="4">
      <dataBar>
        <cfvo type="min"/>
        <cfvo type="max"/>
        <color rgb="FF638EC6"/>
      </dataBar>
    </cfRule>
  </conditionalFormatting>
  <conditionalFormatting sqref="H82">
    <cfRule type="dataBar" priority="1">
      <dataBar>
        <cfvo type="min"/>
        <cfvo type="max"/>
        <color rgb="FF638EC6"/>
      </dataBar>
    </cfRule>
  </conditionalFormatting>
  <conditionalFormatting sqref="H90:H92">
    <cfRule type="dataBar" priority="7">
      <dataBar>
        <cfvo type="min"/>
        <cfvo type="max"/>
        <color rgb="FF638EC6"/>
      </dataBar>
    </cfRule>
  </conditionalFormatting>
  <dataValidations count="5">
    <dataValidation type="list" allowBlank="1" showInputMessage="1" showErrorMessage="1" error="Please Use Dropdown Only" sqref="H105" xr:uid="{00000000-0002-0000-0200-000000000000}">
      <formula1>Utt</formula1>
    </dataValidation>
    <dataValidation type="list" errorStyle="warning" allowBlank="1" showInputMessage="1" showErrorMessage="1" error="Please Use Dropdown Only" sqref="F105" xr:uid="{00000000-0002-0000-0200-000001000000}">
      <formula1>Staff</formula1>
    </dataValidation>
    <dataValidation type="list" allowBlank="1" showInputMessage="1" showErrorMessage="1" error="Please Use Dropdown Only" sqref="J105" xr:uid="{00000000-0002-0000-0200-000002000000}">
      <formula1>qtt</formula1>
    </dataValidation>
    <dataValidation type="list" allowBlank="1" showInputMessage="1" showErrorMessage="1" error="Please Use Dropdown Only" sqref="K105" xr:uid="{00000000-0002-0000-0200-000003000000}">
      <formula1>peercen</formula1>
    </dataValidation>
    <dataValidation type="list" allowBlank="1" showInputMessage="1" showErrorMessage="1" error="Please Use Dropdown Only" sqref="E105 I105 G105" xr:uid="{00000000-0002-0000-0200-000004000000}">
      <formula1>jlhunit</formula1>
    </dataValidation>
  </dataValidations>
  <printOptions horizontalCentered="1"/>
  <pageMargins left="0" right="0" top="0.196850393700787" bottom="0.196850393700787" header="0.15748031496063" footer="0.15748031496063"/>
  <pageSetup paperSize="9" scale="60" orientation="landscape" cellComments="asDisplayed" verticalDpi="4294967295" r:id="rId1"/>
  <colBreaks count="1" manualBreakCount="1">
    <brk id="18" max="93"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D9697ADBB3C842B3B4773737CEA59D" ma:contentTypeVersion="13" ma:contentTypeDescription="Create a new document." ma:contentTypeScope="" ma:versionID="1e8bcfd0728bd45c0ceca6856df92526">
  <xsd:schema xmlns:xsd="http://www.w3.org/2001/XMLSchema" xmlns:xs="http://www.w3.org/2001/XMLSchema" xmlns:p="http://schemas.microsoft.com/office/2006/metadata/properties" xmlns:ns1="http://schemas.microsoft.com/sharepoint/v3" xmlns:ns2="906bad9a-4fab-4269-9be7-cedb99fd9e4a" xmlns:ns3="403dfff4-818f-403a-97ed-22784c5b7e0b" targetNamespace="http://schemas.microsoft.com/office/2006/metadata/properties" ma:root="true" ma:fieldsID="1499eb0d8fc8dafa47daf5684a017190" ns1:_="" ns2:_="" ns3:_="">
    <xsd:import namespace="http://schemas.microsoft.com/sharepoint/v3"/>
    <xsd:import namespace="906bad9a-4fab-4269-9be7-cedb99fd9e4a"/>
    <xsd:import namespace="403dfff4-818f-403a-97ed-22784c5b7e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6bad9a-4fab-4269-9be7-cedb99fd9e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3dfff4-818f-403a-97ed-22784c5b7e0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403dfff4-818f-403a-97ed-22784c5b7e0b">
      <UserInfo>
        <DisplayName/>
        <AccountId xsi:nil="true"/>
        <AccountType/>
      </UserInfo>
    </SharedWithUsers>
  </documentManagement>
</p:properties>
</file>

<file path=customXml/itemProps1.xml><?xml version="1.0" encoding="utf-8"?>
<ds:datastoreItem xmlns:ds="http://schemas.openxmlformats.org/officeDocument/2006/customXml" ds:itemID="{6F606D92-D36C-4201-A9C8-5AD0F007B4E8}">
  <ds:schemaRefs>
    <ds:schemaRef ds:uri="http://schemas.microsoft.com/sharepoint/v3/contenttype/forms"/>
  </ds:schemaRefs>
</ds:datastoreItem>
</file>

<file path=customXml/itemProps2.xml><?xml version="1.0" encoding="utf-8"?>
<ds:datastoreItem xmlns:ds="http://schemas.openxmlformats.org/officeDocument/2006/customXml" ds:itemID="{0B728054-87A1-4513-853C-BE5083417E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6bad9a-4fab-4269-9be7-cedb99fd9e4a"/>
    <ds:schemaRef ds:uri="403dfff4-818f-403a-97ed-22784c5b7e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2562EF-3E33-484C-A3CD-A15869440E85}">
  <ds:schemaRefs>
    <ds:schemaRef ds:uri="http://schemas.microsoft.com/office/2006/metadata/properties"/>
    <ds:schemaRef ds:uri="http://schemas.microsoft.com/office/infopath/2007/PartnerControls"/>
    <ds:schemaRef ds:uri="http://schemas.microsoft.com/sharepoint/v3"/>
    <ds:schemaRef ds:uri="403dfff4-818f-403a-97ed-22784c5b7e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Guía de Llenado</vt:lpstr>
      <vt:lpstr>Budget_FAA</vt:lpstr>
      <vt:lpstr>Dummy_Budget-23Apr_R3</vt:lpstr>
      <vt:lpstr>Budget_Nama-Mitra_Approved-HO</vt:lpstr>
      <vt:lpstr>Budget_Grantee_Cost-Share-Blank</vt:lpstr>
      <vt:lpstr>Budget_FAA!Print_Area</vt:lpstr>
      <vt:lpstr>'Budget_Grantee_Cost-Share-Blank'!Print_Area</vt:lpstr>
      <vt:lpstr>'Budget_Nama-Mitra_Approved-HO'!Print_Area</vt:lpstr>
      <vt:lpstr>Budget_FAA!Print_Titles</vt:lpstr>
      <vt:lpstr>'Budget_Grantee_Cost-Share-Blank'!Print_Titles</vt:lpstr>
      <vt:lpstr>'Budget_Nama-Mitra_Approved-HO'!Print_Titles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Meita Jahja</dc:creator>
  <cp:keywords/>
  <dc:description/>
  <cp:lastModifiedBy>Alby Delgado</cp:lastModifiedBy>
  <cp:revision/>
  <dcterms:created xsi:type="dcterms:W3CDTF">2020-02-05T09:59:25Z</dcterms:created>
  <dcterms:modified xsi:type="dcterms:W3CDTF">2022-06-29T21:04:09Z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0x010100FBD9697ADBB3C842B3B4773737CEA59D</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